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eedf-my.sharepoint.com/personal/fred_salvan_eedf_fr/Documents/Documents/Plateformes/Informations nationale/"/>
    </mc:Choice>
  </mc:AlternateContent>
  <xr:revisionPtr revIDLastSave="66" documentId="8_{A758A48E-8CD8-4066-BDFA-6A53920C2B0A}" xr6:coauthVersionLast="47" xr6:coauthVersionMax="47" xr10:uidLastSave="{A31E804B-A652-4D77-863F-84E423F33034}"/>
  <bookViews>
    <workbookView xWindow="25080" yWindow="-120" windowWidth="29040" windowHeight="15720" tabRatio="703" xr2:uid="{00000000-000D-0000-FFFF-FFFF00000000}"/>
  </bookViews>
  <sheets>
    <sheet name="Mode d'emploi" sheetId="14" r:id="rId1"/>
    <sheet name="Données initiales" sheetId="15" r:id="rId2"/>
    <sheet name="CHARGES struct région" sheetId="1" r:id="rId3"/>
    <sheet name="PRODUITS  struct région" sheetId="2" r:id="rId4"/>
    <sheet name="Budget activités analytique" sheetId="3" r:id="rId5"/>
    <sheet name="Note d'accompagnement" sheetId="4" r:id="rId6"/>
    <sheet name="V1 RESULTAT &amp; SLA" sheetId="12" r:id="rId7"/>
    <sheet name="V2 RESULTAT &amp; SLA" sheetId="13" r:id="rId8"/>
  </sheets>
  <definedNames>
    <definedName name="ANAL1">'Budget activités analytique'!$C$6</definedName>
    <definedName name="ANAL10">'Budget activités analytique'!$C$17</definedName>
    <definedName name="ANAL11">'Budget activités analytique'!$C$20</definedName>
    <definedName name="ANAL12">'Budget activités analytique'!$C$21</definedName>
    <definedName name="ANAL13">'Budget activités analytique'!$C$22</definedName>
    <definedName name="ANAL14">'Budget activités analytique'!$C$23</definedName>
    <definedName name="ANAL15">'Budget activités analytique'!$C$24</definedName>
    <definedName name="ANAL16">'Budget activités analytique'!$C$25</definedName>
    <definedName name="ANAL17">'Budget activités analytique'!$C$28</definedName>
    <definedName name="ANAL18">'Budget activités analytique'!$C$29</definedName>
    <definedName name="ANAL19">'Budget activités analytique'!$C$30</definedName>
    <definedName name="ANAL2">'Budget activités analytique'!$C$7</definedName>
    <definedName name="ANAL3">'Budget activités analytique'!$C$8</definedName>
    <definedName name="ANAL4">'Budget activités analytique'!$C$9</definedName>
    <definedName name="ANAL5">'Budget activités analytique'!$C$10</definedName>
    <definedName name="ANAL6">'Budget activités analytique'!$C$13</definedName>
    <definedName name="ANAL7">'Budget activités analytique'!$C$14</definedName>
    <definedName name="ANAL8">'Budget activités analytique'!$C$15</definedName>
    <definedName name="ANAL9">'Budget activités analytique'!$C$16</definedName>
    <definedName name="ANNEE_DU_BUDGET">'Données initiales'!$B$3</definedName>
    <definedName name="NOM_DE_LA_REGION_EEDF">'Données initiales'!$B$2</definedName>
    <definedName name="NOMEEDF">'Budget activités analytique'!$D$3</definedName>
    <definedName name="Print_Area_0" localSheetId="4">'Budget activités analytique'!$A$1:$K$33</definedName>
    <definedName name="_xlnm.Print_Area" localSheetId="4">'Budget activités analytique'!$A$2:$P$33</definedName>
  </definedNames>
  <calcPr calcId="191029"/>
  <extLst>
    <ext xmlns:x15="http://schemas.microsoft.com/office/spreadsheetml/2010/11/main" uri="{140A7094-0E35-4892-8432-C4D2E57EDEB5}">
      <x15:workbookPr chartTrackingRefBase="1"/>
    </ext>
    <ext xmlns:loext="http://schemas.libreoffice.org/" uri="{7626C862-2A13-11E5-B345-FEFF819CDC9F}">
      <loext:extCalcPr stringRefSyntax="ExcelA1"/>
    </ext>
  </extLst>
</workbook>
</file>

<file path=xl/calcChain.xml><?xml version="1.0" encoding="utf-8"?>
<calcChain xmlns="http://schemas.openxmlformats.org/spreadsheetml/2006/main">
  <c r="C1" i="4" l="1"/>
  <c r="A1" i="4"/>
  <c r="H78" i="4"/>
  <c r="G78" i="4"/>
  <c r="F78" i="4"/>
  <c r="E78" i="4"/>
  <c r="D3" i="3"/>
  <c r="D2" i="3"/>
  <c r="C29" i="3"/>
  <c r="C30" i="3"/>
  <c r="C28" i="3"/>
  <c r="C21" i="3"/>
  <c r="C22" i="3"/>
  <c r="C23" i="3"/>
  <c r="C24" i="3"/>
  <c r="C25" i="3"/>
  <c r="C20" i="3"/>
  <c r="C14" i="3"/>
  <c r="C15" i="3"/>
  <c r="C16" i="3"/>
  <c r="C17" i="3"/>
  <c r="C13" i="3"/>
  <c r="C7" i="3"/>
  <c r="C8" i="3"/>
  <c r="C9" i="3"/>
  <c r="C10" i="3"/>
  <c r="C6" i="3"/>
  <c r="D16" i="3"/>
  <c r="E37" i="3"/>
  <c r="G37" i="3"/>
  <c r="H37" i="3"/>
  <c r="I37" i="3"/>
  <c r="J37" i="3"/>
  <c r="K37" i="3"/>
  <c r="L37" i="3"/>
  <c r="M37" i="3"/>
  <c r="N37" i="3"/>
  <c r="O37" i="3"/>
  <c r="O35" i="3"/>
  <c r="L35" i="3"/>
  <c r="I35" i="3"/>
  <c r="H35" i="3"/>
  <c r="G35" i="3"/>
  <c r="E35" i="3"/>
  <c r="BM4" i="2"/>
  <c r="AR4" i="2"/>
  <c r="T57" i="13"/>
  <c r="Z55" i="12"/>
  <c r="Z57" i="12"/>
  <c r="Z5" i="12"/>
  <c r="X17" i="12"/>
  <c r="V57" i="12"/>
  <c r="AD57" i="12"/>
  <c r="AC57" i="12"/>
  <c r="AB57" i="12"/>
  <c r="AA57" i="12"/>
  <c r="Y57" i="12"/>
  <c r="X57" i="12"/>
  <c r="W57" i="12"/>
  <c r="U57" i="12"/>
  <c r="T57" i="12"/>
  <c r="AD57" i="13"/>
  <c r="AC57" i="13"/>
  <c r="AB57" i="13"/>
  <c r="AA57" i="13"/>
  <c r="Z57" i="13"/>
  <c r="Y57" i="13"/>
  <c r="X57" i="13"/>
  <c r="W57" i="13"/>
  <c r="V57" i="13"/>
  <c r="U57" i="13"/>
  <c r="S38" i="13"/>
  <c r="S39" i="13"/>
  <c r="S37" i="12"/>
  <c r="S38" i="12"/>
  <c r="BH3" i="2"/>
  <c r="BG3" i="2"/>
  <c r="BF3" i="2"/>
  <c r="BE3" i="2"/>
  <c r="BA3" i="2"/>
  <c r="AZ3" i="2"/>
  <c r="AX3" i="2"/>
  <c r="AV3" i="2"/>
  <c r="AU3" i="2"/>
  <c r="AT3" i="2"/>
  <c r="AO3" i="2"/>
  <c r="AM3" i="2"/>
  <c r="AL3" i="2"/>
  <c r="AK3" i="2"/>
  <c r="AJ3" i="2"/>
  <c r="AF3" i="2"/>
  <c r="AE3" i="2"/>
  <c r="AC3" i="2"/>
  <c r="AB3" i="2"/>
  <c r="AA3" i="2"/>
  <c r="Z3" i="2"/>
  <c r="Y3" i="2"/>
  <c r="T3" i="2"/>
  <c r="R3" i="2"/>
  <c r="Q3" i="2"/>
  <c r="P3" i="2"/>
  <c r="O3" i="2"/>
  <c r="K3" i="2"/>
  <c r="J3" i="2"/>
  <c r="H3" i="2"/>
  <c r="G3" i="2"/>
  <c r="F3" i="2"/>
  <c r="E3" i="2"/>
  <c r="D3" i="2"/>
  <c r="S59" i="13"/>
  <c r="S58" i="13"/>
  <c r="S56" i="13"/>
  <c r="S54" i="13"/>
  <c r="S53" i="13"/>
  <c r="S52" i="13"/>
  <c r="S51" i="13"/>
  <c r="S50" i="13"/>
  <c r="S49" i="13"/>
  <c r="S48" i="13"/>
  <c r="S47" i="13"/>
  <c r="S46" i="13"/>
  <c r="S44" i="13"/>
  <c r="S43" i="13"/>
  <c r="S42" i="13"/>
  <c r="S41" i="13"/>
  <c r="S40" i="13"/>
  <c r="S37" i="13"/>
  <c r="S36" i="13"/>
  <c r="S35" i="13"/>
  <c r="S34" i="13"/>
  <c r="S33" i="13"/>
  <c r="S32" i="13"/>
  <c r="S31" i="13"/>
  <c r="S30" i="13"/>
  <c r="S29" i="13"/>
  <c r="S28" i="13"/>
  <c r="S27" i="13"/>
  <c r="S26" i="13"/>
  <c r="S25" i="13"/>
  <c r="S24" i="13"/>
  <c r="S23" i="13"/>
  <c r="S22" i="13"/>
  <c r="S21" i="13"/>
  <c r="S20" i="13"/>
  <c r="S19" i="13"/>
  <c r="S18" i="13"/>
  <c r="S16" i="13"/>
  <c r="S15" i="13"/>
  <c r="S14" i="13"/>
  <c r="S13" i="13"/>
  <c r="S12" i="13"/>
  <c r="S11" i="13"/>
  <c r="S10" i="13"/>
  <c r="S8" i="13"/>
  <c r="S7" i="13"/>
  <c r="S6" i="13"/>
  <c r="D61" i="13"/>
  <c r="D60" i="13"/>
  <c r="D58" i="13"/>
  <c r="D56" i="13"/>
  <c r="D54" i="13"/>
  <c r="D53" i="13"/>
  <c r="D52" i="13"/>
  <c r="D51" i="13"/>
  <c r="D50" i="13"/>
  <c r="D49" i="13"/>
  <c r="D48" i="13"/>
  <c r="D47" i="13"/>
  <c r="D46" i="13"/>
  <c r="D44" i="13"/>
  <c r="D43" i="13"/>
  <c r="D42" i="13"/>
  <c r="D41" i="13"/>
  <c r="D40" i="13"/>
  <c r="D38" i="13"/>
  <c r="D36" i="13"/>
  <c r="D35" i="13"/>
  <c r="D34" i="13"/>
  <c r="D33" i="13"/>
  <c r="D32" i="13"/>
  <c r="D31" i="13"/>
  <c r="D30" i="13"/>
  <c r="D29" i="13"/>
  <c r="D27" i="13"/>
  <c r="D26" i="13"/>
  <c r="D25" i="13"/>
  <c r="D24" i="13"/>
  <c r="D23" i="13"/>
  <c r="D22" i="13"/>
  <c r="D21" i="13"/>
  <c r="D20" i="13"/>
  <c r="D19" i="13"/>
  <c r="D18" i="13"/>
  <c r="D16" i="13"/>
  <c r="D15" i="13"/>
  <c r="D14" i="13"/>
  <c r="D13" i="13"/>
  <c r="D12" i="13"/>
  <c r="D11" i="13"/>
  <c r="D10" i="13"/>
  <c r="D9" i="13"/>
  <c r="D8" i="13"/>
  <c r="D7" i="13"/>
  <c r="D6" i="13"/>
  <c r="A1" i="13"/>
  <c r="O70" i="13"/>
  <c r="N70" i="13"/>
  <c r="M70" i="13"/>
  <c r="L70" i="13"/>
  <c r="K70" i="13"/>
  <c r="J70" i="13"/>
  <c r="I70" i="13"/>
  <c r="H70" i="13"/>
  <c r="G70" i="13"/>
  <c r="F70" i="13"/>
  <c r="E70" i="13"/>
  <c r="O59" i="13"/>
  <c r="N59" i="13"/>
  <c r="M59" i="13"/>
  <c r="L59" i="13"/>
  <c r="K59" i="13"/>
  <c r="J59" i="13"/>
  <c r="I59" i="13"/>
  <c r="H59" i="13"/>
  <c r="G59" i="13"/>
  <c r="F59" i="13"/>
  <c r="E59" i="13"/>
  <c r="O57" i="13"/>
  <c r="N57" i="13"/>
  <c r="M57" i="13"/>
  <c r="L57" i="13"/>
  <c r="K57" i="13"/>
  <c r="J57" i="13"/>
  <c r="I57" i="13"/>
  <c r="H57" i="13"/>
  <c r="G57" i="13"/>
  <c r="F57" i="13"/>
  <c r="E57" i="13"/>
  <c r="O55" i="13"/>
  <c r="N55" i="13"/>
  <c r="M55" i="13"/>
  <c r="L55" i="13"/>
  <c r="K55" i="13"/>
  <c r="J55" i="13"/>
  <c r="I55" i="13"/>
  <c r="H55" i="13"/>
  <c r="G55" i="13"/>
  <c r="F55" i="13"/>
  <c r="E55" i="13"/>
  <c r="AD55" i="13"/>
  <c r="AC55" i="13"/>
  <c r="AB55" i="13"/>
  <c r="AA55" i="13"/>
  <c r="Z55" i="13"/>
  <c r="Y55" i="13"/>
  <c r="X55" i="13"/>
  <c r="W55" i="13"/>
  <c r="V55" i="13"/>
  <c r="U55" i="13"/>
  <c r="T55" i="13"/>
  <c r="O45" i="13"/>
  <c r="N45" i="13"/>
  <c r="M45" i="13"/>
  <c r="L45" i="13"/>
  <c r="K45" i="13"/>
  <c r="J45" i="13"/>
  <c r="I45" i="13"/>
  <c r="H45" i="13"/>
  <c r="G45" i="13"/>
  <c r="F45" i="13"/>
  <c r="E45" i="13"/>
  <c r="AD45" i="13"/>
  <c r="AC45" i="13"/>
  <c r="AB45" i="13"/>
  <c r="AA45" i="13"/>
  <c r="Z45" i="13"/>
  <c r="Y45" i="13"/>
  <c r="X45" i="13"/>
  <c r="W45" i="13"/>
  <c r="V45" i="13"/>
  <c r="U45" i="13"/>
  <c r="T45" i="13"/>
  <c r="O39" i="13"/>
  <c r="N39" i="13"/>
  <c r="M39" i="13"/>
  <c r="L39" i="13"/>
  <c r="K39" i="13"/>
  <c r="J39" i="13"/>
  <c r="I39" i="13"/>
  <c r="H39" i="13"/>
  <c r="G39" i="13"/>
  <c r="F39" i="13"/>
  <c r="E39" i="13"/>
  <c r="O37" i="13"/>
  <c r="N37" i="13"/>
  <c r="M37" i="13"/>
  <c r="L37" i="13"/>
  <c r="K37" i="13"/>
  <c r="J37" i="13"/>
  <c r="I37" i="13"/>
  <c r="H37" i="13"/>
  <c r="G37" i="13"/>
  <c r="F37" i="13"/>
  <c r="E37" i="13"/>
  <c r="O28" i="13"/>
  <c r="N28" i="13"/>
  <c r="M28" i="13"/>
  <c r="L28" i="13"/>
  <c r="K28" i="13"/>
  <c r="J28" i="13"/>
  <c r="I28" i="13"/>
  <c r="H28" i="13"/>
  <c r="G28" i="13"/>
  <c r="F28" i="13"/>
  <c r="E28" i="13"/>
  <c r="AD17" i="13"/>
  <c r="AC17" i="13"/>
  <c r="AB17" i="13"/>
  <c r="AA17" i="13"/>
  <c r="Z17" i="13"/>
  <c r="Y17" i="13"/>
  <c r="X17" i="13"/>
  <c r="W17" i="13"/>
  <c r="V17" i="13"/>
  <c r="U17" i="13"/>
  <c r="T17" i="13"/>
  <c r="O17" i="13"/>
  <c r="N17" i="13"/>
  <c r="M17" i="13"/>
  <c r="L17" i="13"/>
  <c r="K17" i="13"/>
  <c r="J17" i="13"/>
  <c r="I17" i="13"/>
  <c r="H17" i="13"/>
  <c r="G17" i="13"/>
  <c r="F17" i="13"/>
  <c r="E17" i="13"/>
  <c r="AD5" i="13"/>
  <c r="AC5" i="13"/>
  <c r="AB5" i="13"/>
  <c r="AA5" i="13"/>
  <c r="Z5" i="13"/>
  <c r="Y5" i="13"/>
  <c r="X5" i="13"/>
  <c r="W5" i="13"/>
  <c r="V5" i="13"/>
  <c r="U5" i="13"/>
  <c r="T5" i="13"/>
  <c r="O5" i="13"/>
  <c r="N5" i="13"/>
  <c r="M5" i="13"/>
  <c r="L5" i="13"/>
  <c r="K5" i="13"/>
  <c r="J5" i="13"/>
  <c r="I5" i="13"/>
  <c r="H5" i="13"/>
  <c r="G5" i="13"/>
  <c r="F5" i="13"/>
  <c r="E5" i="13"/>
  <c r="AD3" i="13"/>
  <c r="AC3" i="13"/>
  <c r="AB3" i="13"/>
  <c r="AA3" i="13"/>
  <c r="Z3" i="13"/>
  <c r="Y3" i="13"/>
  <c r="X3" i="13"/>
  <c r="W3" i="13"/>
  <c r="V3" i="13"/>
  <c r="U3" i="13"/>
  <c r="T3" i="13"/>
  <c r="S3" i="13"/>
  <c r="BL44" i="1"/>
  <c r="BK44" i="1"/>
  <c r="BJ44" i="1"/>
  <c r="BI44" i="1"/>
  <c r="BH44" i="1"/>
  <c r="BG44" i="1"/>
  <c r="BF44" i="1"/>
  <c r="BE44" i="1"/>
  <c r="BD44" i="1"/>
  <c r="BC44" i="1"/>
  <c r="BB44" i="1"/>
  <c r="BA44" i="1"/>
  <c r="AZ44" i="1"/>
  <c r="AY44" i="1"/>
  <c r="AX44" i="1"/>
  <c r="AW44" i="1"/>
  <c r="AV44" i="1"/>
  <c r="AU44" i="1"/>
  <c r="AT44" i="1"/>
  <c r="AQ44" i="1"/>
  <c r="AP44" i="1"/>
  <c r="AO44" i="1"/>
  <c r="AN44" i="1"/>
  <c r="AM44" i="1"/>
  <c r="AL44" i="1"/>
  <c r="AK44" i="1"/>
  <c r="AJ44" i="1"/>
  <c r="AI44" i="1"/>
  <c r="AH44" i="1"/>
  <c r="AG44" i="1"/>
  <c r="AF44" i="1"/>
  <c r="AE44" i="1"/>
  <c r="AD44" i="1"/>
  <c r="AC44" i="1"/>
  <c r="AB44" i="1"/>
  <c r="AA44" i="1"/>
  <c r="Z44" i="1"/>
  <c r="Y44" i="1"/>
  <c r="V44" i="1"/>
  <c r="U44" i="1"/>
  <c r="S44" i="1"/>
  <c r="R44" i="1"/>
  <c r="Q44" i="1"/>
  <c r="P44" i="1"/>
  <c r="O44" i="1"/>
  <c r="N44" i="1"/>
  <c r="M44" i="1"/>
  <c r="L44" i="1"/>
  <c r="K44" i="1"/>
  <c r="J44" i="1"/>
  <c r="I44" i="1"/>
  <c r="H44" i="1"/>
  <c r="G44" i="1"/>
  <c r="F44" i="1"/>
  <c r="E44" i="1"/>
  <c r="D44" i="1"/>
  <c r="E56" i="1"/>
  <c r="BM53" i="1"/>
  <c r="AR53" i="1"/>
  <c r="W53" i="1"/>
  <c r="I45" i="12"/>
  <c r="O45" i="12"/>
  <c r="N45" i="12"/>
  <c r="M45" i="12"/>
  <c r="L45" i="12"/>
  <c r="K45" i="12"/>
  <c r="J45" i="12"/>
  <c r="H45" i="12"/>
  <c r="G45" i="12"/>
  <c r="F45" i="12"/>
  <c r="E45" i="12"/>
  <c r="D54" i="12"/>
  <c r="W17" i="12"/>
  <c r="L4" i="3"/>
  <c r="M18" i="3"/>
  <c r="M11" i="3"/>
  <c r="E70" i="12"/>
  <c r="F70" i="12"/>
  <c r="G70" i="12"/>
  <c r="H70" i="12"/>
  <c r="I70" i="12"/>
  <c r="J70" i="12"/>
  <c r="K70" i="12"/>
  <c r="L70" i="12"/>
  <c r="M70" i="12"/>
  <c r="N70" i="12"/>
  <c r="O70" i="12"/>
  <c r="E39" i="12"/>
  <c r="O39" i="12"/>
  <c r="N39" i="12"/>
  <c r="M39" i="12"/>
  <c r="L39" i="12"/>
  <c r="K39" i="12"/>
  <c r="J39" i="12"/>
  <c r="I39" i="12"/>
  <c r="H39" i="12"/>
  <c r="G39" i="12"/>
  <c r="F39" i="12"/>
  <c r="S53" i="12"/>
  <c r="W40" i="1"/>
  <c r="W42" i="1"/>
  <c r="W43" i="1"/>
  <c r="BM60" i="1"/>
  <c r="BM59" i="1"/>
  <c r="BM57" i="1"/>
  <c r="BM55" i="1"/>
  <c r="BM52" i="1"/>
  <c r="BM51" i="1"/>
  <c r="BM50" i="1"/>
  <c r="BM49" i="1"/>
  <c r="BM48" i="1"/>
  <c r="BM47" i="1"/>
  <c r="BM46" i="1"/>
  <c r="BM45" i="1"/>
  <c r="BM43" i="1"/>
  <c r="BM41" i="1"/>
  <c r="BM39" i="1"/>
  <c r="BM38" i="1"/>
  <c r="BM37" i="1"/>
  <c r="BM36" i="1"/>
  <c r="BM35" i="1"/>
  <c r="BM34" i="1"/>
  <c r="BM33" i="1"/>
  <c r="BM32" i="1"/>
  <c r="BM31" i="1"/>
  <c r="BM30" i="1"/>
  <c r="BM29" i="1"/>
  <c r="BM28" i="1"/>
  <c r="BM26" i="1"/>
  <c r="BM25" i="1"/>
  <c r="BM24" i="1"/>
  <c r="BM23" i="1"/>
  <c r="BM22" i="1"/>
  <c r="BM21" i="1"/>
  <c r="BM20" i="1"/>
  <c r="BM19" i="1"/>
  <c r="BM18" i="1"/>
  <c r="BM17" i="1"/>
  <c r="BM15" i="1"/>
  <c r="BM14" i="1"/>
  <c r="BM13" i="1"/>
  <c r="BM12" i="1"/>
  <c r="BM11" i="1"/>
  <c r="BM10" i="1"/>
  <c r="BM9" i="1"/>
  <c r="BM8" i="1"/>
  <c r="BM7" i="1"/>
  <c r="BM6" i="1"/>
  <c r="BM5" i="1"/>
  <c r="AR60" i="1"/>
  <c r="AR59" i="1"/>
  <c r="AR57" i="1"/>
  <c r="AR55" i="1"/>
  <c r="AR52" i="1"/>
  <c r="AR51" i="1"/>
  <c r="AR50" i="1"/>
  <c r="AR49" i="1"/>
  <c r="AR48" i="1"/>
  <c r="AR47" i="1"/>
  <c r="AR46" i="1"/>
  <c r="AR45" i="1"/>
  <c r="AR43" i="1"/>
  <c r="AR41" i="1"/>
  <c r="AR39" i="1"/>
  <c r="AR37" i="1"/>
  <c r="AR35" i="1"/>
  <c r="AR34" i="1"/>
  <c r="AR33" i="1"/>
  <c r="AR32" i="1"/>
  <c r="AR31" i="1"/>
  <c r="AR30" i="1"/>
  <c r="AR29" i="1"/>
  <c r="AR28" i="1"/>
  <c r="AR26" i="1"/>
  <c r="AR25" i="1"/>
  <c r="AR24" i="1"/>
  <c r="AR23" i="1"/>
  <c r="AR22" i="1"/>
  <c r="AR21" i="1"/>
  <c r="AR20" i="1"/>
  <c r="AR19" i="1"/>
  <c r="AR18" i="1"/>
  <c r="AR17" i="1"/>
  <c r="AR15" i="1"/>
  <c r="AR14" i="1"/>
  <c r="AR13" i="1"/>
  <c r="AR12" i="1"/>
  <c r="AR11" i="1"/>
  <c r="AR10" i="1"/>
  <c r="AR9" i="1"/>
  <c r="AR8" i="1"/>
  <c r="AR7" i="1"/>
  <c r="AR6" i="1"/>
  <c r="AR5" i="1"/>
  <c r="W45" i="12"/>
  <c r="AC5" i="12"/>
  <c r="U5" i="12"/>
  <c r="AD17" i="12"/>
  <c r="AC17" i="12"/>
  <c r="AB17" i="12"/>
  <c r="AA17" i="12"/>
  <c r="Z17" i="12"/>
  <c r="Y17" i="12"/>
  <c r="V17" i="12"/>
  <c r="U17" i="12"/>
  <c r="T17" i="12"/>
  <c r="U45" i="12"/>
  <c r="BL26" i="2"/>
  <c r="BK26" i="2"/>
  <c r="BJ26" i="2"/>
  <c r="BI26" i="2"/>
  <c r="BH26" i="2"/>
  <c r="BG26" i="2"/>
  <c r="BF26" i="2"/>
  <c r="BE26" i="2"/>
  <c r="BD26" i="2"/>
  <c r="BC26" i="2"/>
  <c r="BB26" i="2"/>
  <c r="BA26" i="2"/>
  <c r="AZ26" i="2"/>
  <c r="AY26" i="2"/>
  <c r="AX26" i="2"/>
  <c r="AW26" i="2"/>
  <c r="AV26" i="2"/>
  <c r="AU26" i="2"/>
  <c r="AT26" i="2"/>
  <c r="AQ26" i="2"/>
  <c r="AP26" i="2"/>
  <c r="AO26" i="2"/>
  <c r="AN26" i="2"/>
  <c r="AM26" i="2"/>
  <c r="AL26" i="2"/>
  <c r="AK26" i="2"/>
  <c r="AJ26" i="2"/>
  <c r="AI26" i="2"/>
  <c r="AH26" i="2"/>
  <c r="AG26" i="2"/>
  <c r="AF26" i="2"/>
  <c r="AE26" i="2"/>
  <c r="AD26" i="2"/>
  <c r="AC26" i="2"/>
  <c r="AB26" i="2"/>
  <c r="AA26" i="2"/>
  <c r="Z26" i="2"/>
  <c r="Y26" i="2"/>
  <c r="T26" i="2"/>
  <c r="V26" i="2"/>
  <c r="U26" i="2"/>
  <c r="S26" i="2"/>
  <c r="R26" i="2"/>
  <c r="Q26" i="2"/>
  <c r="P26" i="2"/>
  <c r="O26" i="2"/>
  <c r="N26" i="2"/>
  <c r="M26" i="2"/>
  <c r="L26" i="2"/>
  <c r="K26" i="2"/>
  <c r="J26" i="2"/>
  <c r="I26" i="2"/>
  <c r="H26" i="2"/>
  <c r="G26" i="2"/>
  <c r="F26" i="2"/>
  <c r="E26" i="2"/>
  <c r="D26" i="2"/>
  <c r="BM41" i="2"/>
  <c r="BM39" i="2"/>
  <c r="BM37" i="2"/>
  <c r="BM35" i="2"/>
  <c r="BM34" i="2"/>
  <c r="BM33" i="2"/>
  <c r="BM32" i="2"/>
  <c r="BM31" i="2"/>
  <c r="BM29" i="2"/>
  <c r="BM28" i="2"/>
  <c r="BM27" i="2"/>
  <c r="BM25" i="2"/>
  <c r="BM24" i="2"/>
  <c r="BM23" i="2"/>
  <c r="BM22" i="2"/>
  <c r="BM21" i="2"/>
  <c r="BM20" i="2"/>
  <c r="BM19" i="2"/>
  <c r="BM18" i="2"/>
  <c r="BM17" i="2"/>
  <c r="BM16" i="2"/>
  <c r="BM15" i="2"/>
  <c r="BM14" i="2"/>
  <c r="BM13" i="2"/>
  <c r="BM12" i="2"/>
  <c r="BM11" i="2"/>
  <c r="BM10" i="2"/>
  <c r="BM9" i="2"/>
  <c r="BM8" i="2"/>
  <c r="BM7" i="2"/>
  <c r="BM6" i="2"/>
  <c r="BM5" i="2"/>
  <c r="AR34" i="2"/>
  <c r="AR41" i="2"/>
  <c r="AR39" i="2"/>
  <c r="AR37" i="2"/>
  <c r="AR35" i="2"/>
  <c r="AR33" i="2"/>
  <c r="AR32" i="2"/>
  <c r="AR31" i="2"/>
  <c r="AR29" i="2"/>
  <c r="AR28" i="2"/>
  <c r="AR27" i="2"/>
  <c r="AR25" i="2"/>
  <c r="AR24" i="2"/>
  <c r="AR23" i="2"/>
  <c r="AR22" i="2"/>
  <c r="AR21" i="2"/>
  <c r="AR20" i="2"/>
  <c r="AR19" i="2"/>
  <c r="AR18" i="2"/>
  <c r="AR17" i="2"/>
  <c r="AR16" i="2"/>
  <c r="AR15" i="2"/>
  <c r="AR13" i="2"/>
  <c r="AR12" i="2"/>
  <c r="AR11" i="2"/>
  <c r="AR10" i="2"/>
  <c r="AR9" i="2"/>
  <c r="AR8" i="2"/>
  <c r="AR7" i="2"/>
  <c r="AR6" i="2"/>
  <c r="AR5" i="2"/>
  <c r="W35" i="2"/>
  <c r="BD14" i="2"/>
  <c r="BL14" i="2"/>
  <c r="BK14" i="2"/>
  <c r="BJ14" i="2"/>
  <c r="BI14" i="2"/>
  <c r="BH14" i="2"/>
  <c r="BG14" i="2"/>
  <c r="BF14" i="2"/>
  <c r="BE14" i="2"/>
  <c r="BC14" i="2"/>
  <c r="BB14" i="2"/>
  <c r="BA14" i="2"/>
  <c r="AZ14" i="2"/>
  <c r="AY14" i="2"/>
  <c r="AX14" i="2"/>
  <c r="AW14" i="2"/>
  <c r="AV14" i="2"/>
  <c r="AU14" i="2"/>
  <c r="AT14" i="2"/>
  <c r="Y14" i="2"/>
  <c r="AQ14" i="2"/>
  <c r="AP14" i="2"/>
  <c r="AO14" i="2"/>
  <c r="AN14" i="2"/>
  <c r="AM14" i="2"/>
  <c r="AL14" i="2"/>
  <c r="AK14" i="2"/>
  <c r="AJ14" i="2"/>
  <c r="AI14" i="2"/>
  <c r="AH14" i="2"/>
  <c r="AG14" i="2"/>
  <c r="AF14" i="2"/>
  <c r="AE14" i="2"/>
  <c r="AD14" i="2"/>
  <c r="AC14" i="2"/>
  <c r="AB14" i="2"/>
  <c r="AA14" i="2"/>
  <c r="Z14" i="2"/>
  <c r="V14" i="2"/>
  <c r="U14" i="2"/>
  <c r="T14" i="2"/>
  <c r="S14" i="2"/>
  <c r="R14" i="2"/>
  <c r="Q14" i="2"/>
  <c r="P14" i="2"/>
  <c r="O14" i="2"/>
  <c r="N14" i="2"/>
  <c r="M14" i="2"/>
  <c r="L14" i="2"/>
  <c r="K14" i="2"/>
  <c r="J14" i="2"/>
  <c r="I14" i="2"/>
  <c r="H14" i="2"/>
  <c r="G14" i="2"/>
  <c r="F14" i="2"/>
  <c r="E14" i="2"/>
  <c r="D14" i="2"/>
  <c r="W15" i="2"/>
  <c r="S44" i="12"/>
  <c r="S43" i="12"/>
  <c r="S42" i="12"/>
  <c r="S41" i="12"/>
  <c r="S40" i="12"/>
  <c r="S39" i="12"/>
  <c r="S36" i="12"/>
  <c r="S35" i="12"/>
  <c r="S34" i="12"/>
  <c r="S33" i="12"/>
  <c r="S32" i="12"/>
  <c r="S31" i="12"/>
  <c r="S30" i="12"/>
  <c r="S29" i="12"/>
  <c r="W41" i="2"/>
  <c r="W24" i="2"/>
  <c r="W39" i="2"/>
  <c r="W37" i="2"/>
  <c r="W34" i="2"/>
  <c r="W33" i="2"/>
  <c r="W32" i="2"/>
  <c r="W31" i="2"/>
  <c r="W29" i="2"/>
  <c r="W28" i="2"/>
  <c r="W27" i="2"/>
  <c r="W25" i="2"/>
  <c r="W23" i="2"/>
  <c r="W22" i="2"/>
  <c r="W21" i="2"/>
  <c r="W20" i="2"/>
  <c r="W19" i="2"/>
  <c r="W18" i="2"/>
  <c r="W17" i="2"/>
  <c r="W16" i="2"/>
  <c r="W13" i="2"/>
  <c r="W12" i="2"/>
  <c r="W11" i="2"/>
  <c r="W10" i="2"/>
  <c r="W9" i="2"/>
  <c r="W8" i="2"/>
  <c r="W7" i="2"/>
  <c r="S16" i="12"/>
  <c r="S15" i="12"/>
  <c r="S11" i="12"/>
  <c r="S10" i="12"/>
  <c r="S9" i="12"/>
  <c r="S8" i="12"/>
  <c r="W60" i="1"/>
  <c r="W59" i="1"/>
  <c r="W57" i="1"/>
  <c r="W55" i="1"/>
  <c r="W49" i="1"/>
  <c r="W28" i="1"/>
  <c r="V58" i="1"/>
  <c r="W54" i="1"/>
  <c r="D61" i="12"/>
  <c r="D60" i="12"/>
  <c r="D58" i="12"/>
  <c r="D56" i="12"/>
  <c r="D50" i="12"/>
  <c r="D29" i="12"/>
  <c r="W6" i="1"/>
  <c r="W10" i="1"/>
  <c r="W11" i="1"/>
  <c r="W12" i="1"/>
  <c r="W13" i="1"/>
  <c r="W14" i="1"/>
  <c r="W15" i="1"/>
  <c r="W18" i="1"/>
  <c r="W19" i="1"/>
  <c r="W20" i="1"/>
  <c r="W21" i="1"/>
  <c r="W22" i="1"/>
  <c r="W23" i="1"/>
  <c r="W26" i="1"/>
  <c r="W29" i="1"/>
  <c r="W30" i="1"/>
  <c r="W31" i="1"/>
  <c r="W32" i="1"/>
  <c r="W34" i="1"/>
  <c r="W35" i="1"/>
  <c r="W37" i="1"/>
  <c r="W45" i="1"/>
  <c r="W46" i="1"/>
  <c r="W47" i="1"/>
  <c r="W48" i="1"/>
  <c r="W51" i="1"/>
  <c r="W52" i="1"/>
  <c r="W5" i="1"/>
  <c r="O59" i="12"/>
  <c r="N59" i="12"/>
  <c r="M59" i="12"/>
  <c r="L59" i="12"/>
  <c r="K59" i="12"/>
  <c r="J59" i="12"/>
  <c r="I59" i="12"/>
  <c r="H59" i="12"/>
  <c r="G59" i="12"/>
  <c r="F59" i="12"/>
  <c r="E59" i="12"/>
  <c r="O57" i="12"/>
  <c r="N57" i="12"/>
  <c r="M57" i="12"/>
  <c r="L57" i="12"/>
  <c r="K57" i="12"/>
  <c r="J57" i="12"/>
  <c r="I57" i="12"/>
  <c r="H57" i="12"/>
  <c r="G57" i="12"/>
  <c r="F57" i="12"/>
  <c r="E57" i="12"/>
  <c r="AD55" i="12"/>
  <c r="AC55" i="12"/>
  <c r="AB55" i="12"/>
  <c r="AA55" i="12"/>
  <c r="Y55" i="12"/>
  <c r="X55" i="12"/>
  <c r="W55" i="12"/>
  <c r="V55" i="12"/>
  <c r="U55" i="12"/>
  <c r="T55" i="12"/>
  <c r="O55" i="12"/>
  <c r="N55" i="12"/>
  <c r="M55" i="12"/>
  <c r="L55" i="12"/>
  <c r="K55" i="12"/>
  <c r="J55" i="12"/>
  <c r="I55" i="12"/>
  <c r="H55" i="12"/>
  <c r="G55" i="12"/>
  <c r="F55" i="12"/>
  <c r="E55" i="12"/>
  <c r="AD45" i="12"/>
  <c r="AC45" i="12"/>
  <c r="AB45" i="12"/>
  <c r="AA45" i="12"/>
  <c r="Z45" i="12"/>
  <c r="Y45" i="12"/>
  <c r="X45" i="12"/>
  <c r="V45" i="12"/>
  <c r="T45" i="12"/>
  <c r="O37" i="12"/>
  <c r="N37" i="12"/>
  <c r="M37" i="12"/>
  <c r="L37" i="12"/>
  <c r="K37" i="12"/>
  <c r="J37" i="12"/>
  <c r="I37" i="12"/>
  <c r="H37" i="12"/>
  <c r="G37" i="12"/>
  <c r="F37" i="12"/>
  <c r="E37" i="12"/>
  <c r="O28" i="12"/>
  <c r="N28" i="12"/>
  <c r="M28" i="12"/>
  <c r="L28" i="12"/>
  <c r="K28" i="12"/>
  <c r="J28" i="12"/>
  <c r="I28" i="12"/>
  <c r="H28" i="12"/>
  <c r="G28" i="12"/>
  <c r="F28" i="12"/>
  <c r="E28" i="12"/>
  <c r="O17" i="12"/>
  <c r="N17" i="12"/>
  <c r="M17" i="12"/>
  <c r="L17" i="12"/>
  <c r="K17" i="12"/>
  <c r="J17" i="12"/>
  <c r="I17" i="12"/>
  <c r="H17" i="12"/>
  <c r="G17" i="12"/>
  <c r="F17" i="12"/>
  <c r="E17" i="12"/>
  <c r="AD5" i="12"/>
  <c r="AB5" i="12"/>
  <c r="AA5" i="12"/>
  <c r="Y5" i="12"/>
  <c r="X5" i="12"/>
  <c r="W5" i="12"/>
  <c r="V5" i="12"/>
  <c r="T5" i="12"/>
  <c r="O5" i="12"/>
  <c r="N5" i="12"/>
  <c r="M5" i="12"/>
  <c r="L5" i="12"/>
  <c r="K5" i="12"/>
  <c r="J5" i="12"/>
  <c r="I5" i="12"/>
  <c r="H5" i="12"/>
  <c r="G5" i="12"/>
  <c r="F5" i="12"/>
  <c r="E5" i="12"/>
  <c r="AD3" i="12"/>
  <c r="AC3" i="12"/>
  <c r="AB3" i="12"/>
  <c r="AA3" i="12"/>
  <c r="Z3" i="12"/>
  <c r="Y3" i="12"/>
  <c r="X3" i="12"/>
  <c r="W3" i="12"/>
  <c r="V3" i="12"/>
  <c r="U3" i="12"/>
  <c r="T3" i="12"/>
  <c r="S3" i="12"/>
  <c r="AT4" i="1"/>
  <c r="AT1" i="1"/>
  <c r="K4" i="3"/>
  <c r="D1" i="1"/>
  <c r="Y1" i="1"/>
  <c r="AW3" i="2" l="1"/>
  <c r="A2" i="12"/>
  <c r="A1" i="1"/>
  <c r="A1" i="2"/>
  <c r="A2" i="13"/>
  <c r="C1" i="13"/>
  <c r="C1" i="12"/>
  <c r="BL3" i="1"/>
  <c r="AQ3" i="1"/>
  <c r="AP3" i="1"/>
  <c r="V3" i="1"/>
  <c r="U3" i="1"/>
  <c r="BL3" i="2"/>
  <c r="BK3" i="2"/>
  <c r="AP3" i="2"/>
  <c r="V3" i="2"/>
  <c r="U3" i="2"/>
  <c r="BK3" i="1"/>
  <c r="AQ3" i="2"/>
  <c r="BJ3" i="2"/>
  <c r="BJ3" i="1"/>
  <c r="AO3" i="1"/>
  <c r="T3" i="1"/>
  <c r="BI3" i="1"/>
  <c r="AN3" i="1"/>
  <c r="AM3" i="1"/>
  <c r="S3" i="1"/>
  <c r="P3" i="1"/>
  <c r="S3" i="2"/>
  <c r="BG3" i="1"/>
  <c r="BE3" i="1"/>
  <c r="AK3" i="1"/>
  <c r="R3" i="1"/>
  <c r="O3" i="1"/>
  <c r="BI3" i="2"/>
  <c r="AN3" i="2"/>
  <c r="BH3" i="1"/>
  <c r="BF3" i="1"/>
  <c r="AL3" i="1"/>
  <c r="AJ3" i="1"/>
  <c r="Q3" i="1"/>
  <c r="AI3" i="1"/>
  <c r="BD3" i="2"/>
  <c r="BD3" i="1"/>
  <c r="N3" i="2"/>
  <c r="N3" i="1"/>
  <c r="AI3" i="2"/>
  <c r="AD3" i="2"/>
  <c r="BC3" i="1"/>
  <c r="AZ3" i="1"/>
  <c r="AF3" i="1"/>
  <c r="M3" i="1"/>
  <c r="J3" i="1"/>
  <c r="M3" i="2"/>
  <c r="BB3" i="1"/>
  <c r="BA3" i="1"/>
  <c r="AH3" i="1"/>
  <c r="AG3" i="1"/>
  <c r="AE3" i="1"/>
  <c r="L3" i="1"/>
  <c r="K3" i="1"/>
  <c r="BB3" i="2"/>
  <c r="AH3" i="2"/>
  <c r="AG3" i="2"/>
  <c r="L3" i="2"/>
  <c r="BC3" i="2"/>
  <c r="AD3" i="1"/>
  <c r="I3" i="1"/>
  <c r="AY3" i="2"/>
  <c r="I3" i="2"/>
  <c r="AY3" i="1"/>
  <c r="AW3" i="1"/>
  <c r="AV3" i="1"/>
  <c r="AC3" i="1"/>
  <c r="AB3" i="1"/>
  <c r="H3" i="1"/>
  <c r="F3" i="1"/>
  <c r="Z3" i="1"/>
  <c r="AX3" i="1"/>
  <c r="AU3" i="1"/>
  <c r="AA3" i="1"/>
  <c r="G3" i="1"/>
  <c r="E3" i="1"/>
  <c r="AT3" i="1"/>
  <c r="Y3" i="1"/>
  <c r="D3" i="1"/>
  <c r="R53" i="12"/>
  <c r="S57" i="13"/>
  <c r="R57" i="13"/>
  <c r="R53" i="13"/>
  <c r="R38" i="13"/>
  <c r="R39" i="13"/>
  <c r="R37" i="12"/>
  <c r="R38" i="12"/>
  <c r="AR54" i="1"/>
  <c r="S9" i="13"/>
  <c r="AR14" i="2"/>
  <c r="S45" i="13"/>
  <c r="R32" i="13"/>
  <c r="R31" i="13"/>
  <c r="R30" i="13"/>
  <c r="R29" i="13"/>
  <c r="R28" i="13"/>
  <c r="R27" i="13"/>
  <c r="R26" i="13"/>
  <c r="R25" i="13"/>
  <c r="R24" i="13"/>
  <c r="R23" i="13"/>
  <c r="S17" i="13"/>
  <c r="R17" i="13" s="1"/>
  <c r="C26" i="13"/>
  <c r="C25" i="13"/>
  <c r="D45" i="13"/>
  <c r="C32" i="13"/>
  <c r="C31" i="13"/>
  <c r="C30" i="13"/>
  <c r="C29" i="13"/>
  <c r="C27" i="13"/>
  <c r="C24" i="13"/>
  <c r="D17" i="13"/>
  <c r="C36" i="13"/>
  <c r="C18" i="13"/>
  <c r="C16" i="13"/>
  <c r="R12" i="13"/>
  <c r="C34" i="13"/>
  <c r="R33" i="13"/>
  <c r="C33" i="13"/>
  <c r="R22" i="13"/>
  <c r="R18" i="13"/>
  <c r="C13" i="13"/>
  <c r="C10" i="13"/>
  <c r="D28" i="13"/>
  <c r="C28" i="13" s="1"/>
  <c r="C21" i="13"/>
  <c r="R20" i="13"/>
  <c r="C20" i="13"/>
  <c r="R19" i="13"/>
  <c r="R16" i="13"/>
  <c r="C15" i="13"/>
  <c r="C11" i="13"/>
  <c r="R10" i="13"/>
  <c r="S5" i="13"/>
  <c r="R5" i="13" s="1"/>
  <c r="D5" i="13"/>
  <c r="C5" i="13" s="1"/>
  <c r="C58" i="13"/>
  <c r="R59" i="13"/>
  <c r="D57" i="13"/>
  <c r="C57" i="13" s="1"/>
  <c r="C53" i="13"/>
  <c r="C51" i="13"/>
  <c r="R52" i="13"/>
  <c r="C50" i="13"/>
  <c r="R50" i="13"/>
  <c r="C48" i="13"/>
  <c r="R48" i="13"/>
  <c r="C46" i="13"/>
  <c r="R41" i="13"/>
  <c r="D39" i="13"/>
  <c r="C39" i="13" s="1"/>
  <c r="D37" i="13"/>
  <c r="C37" i="13" s="1"/>
  <c r="R36" i="13"/>
  <c r="R34" i="13"/>
  <c r="C12" i="13"/>
  <c r="D70" i="13"/>
  <c r="C70" i="13" s="1"/>
  <c r="C61" i="13"/>
  <c r="R58" i="13"/>
  <c r="C56" i="13"/>
  <c r="D55" i="13"/>
  <c r="C55" i="13" s="1"/>
  <c r="R54" i="13"/>
  <c r="C52" i="13"/>
  <c r="R51" i="13"/>
  <c r="C49" i="13"/>
  <c r="R49" i="13"/>
  <c r="C47" i="13"/>
  <c r="R47" i="13"/>
  <c r="R46" i="13"/>
  <c r="C38" i="13"/>
  <c r="R37" i="13"/>
  <c r="C23" i="13"/>
  <c r="C22" i="13"/>
  <c r="C19" i="13"/>
  <c r="C9" i="13"/>
  <c r="O62" i="13"/>
  <c r="M62" i="13"/>
  <c r="K62" i="13"/>
  <c r="I62" i="13"/>
  <c r="G62" i="13"/>
  <c r="E62" i="13"/>
  <c r="C60" i="13"/>
  <c r="D59" i="13"/>
  <c r="AD62" i="13"/>
  <c r="AC62" i="13"/>
  <c r="AB62" i="13"/>
  <c r="AA62" i="13"/>
  <c r="Z62" i="13"/>
  <c r="Y62" i="13"/>
  <c r="X62" i="13"/>
  <c r="W62" i="13"/>
  <c r="V62" i="13"/>
  <c r="T62" i="13"/>
  <c r="R56" i="13"/>
  <c r="C54" i="13"/>
  <c r="S55" i="13"/>
  <c r="R55" i="13" s="1"/>
  <c r="C43" i="13"/>
  <c r="R44" i="13"/>
  <c r="C42" i="13"/>
  <c r="R35" i="13"/>
  <c r="C35" i="13"/>
  <c r="R13" i="13"/>
  <c r="N62" i="13"/>
  <c r="L62" i="13"/>
  <c r="J62" i="13"/>
  <c r="H62" i="13"/>
  <c r="F62" i="13"/>
  <c r="U62" i="13"/>
  <c r="F64" i="13" s="1"/>
  <c r="F66" i="13" s="1"/>
  <c r="F68" i="13" s="1"/>
  <c r="C44" i="13"/>
  <c r="R43" i="13"/>
  <c r="C41" i="13"/>
  <c r="R42" i="13"/>
  <c r="C40" i="13"/>
  <c r="R40" i="13"/>
  <c r="R21" i="13"/>
  <c r="R15" i="13"/>
  <c r="R14" i="13"/>
  <c r="C14" i="13"/>
  <c r="R11" i="13"/>
  <c r="R8" i="13"/>
  <c r="C8" i="13"/>
  <c r="R7" i="13"/>
  <c r="C7" i="13"/>
  <c r="R6" i="13"/>
  <c r="C6" i="13"/>
  <c r="BM44" i="1"/>
  <c r="AR44" i="1"/>
  <c r="D57" i="12"/>
  <c r="D41" i="12"/>
  <c r="D43" i="12"/>
  <c r="BM16" i="1"/>
  <c r="AR16" i="1"/>
  <c r="BM54" i="1"/>
  <c r="C54" i="12"/>
  <c r="D14" i="12"/>
  <c r="D16" i="12"/>
  <c r="AR36" i="1"/>
  <c r="D13" i="12"/>
  <c r="D15" i="12"/>
  <c r="BM4" i="1"/>
  <c r="AR4" i="1"/>
  <c r="A1" i="12"/>
  <c r="W36" i="1"/>
  <c r="D53" i="12"/>
  <c r="D48" i="12"/>
  <c r="D46" i="12"/>
  <c r="D36" i="12"/>
  <c r="D32" i="12"/>
  <c r="D30" i="12"/>
  <c r="D27" i="12"/>
  <c r="D24" i="12"/>
  <c r="D22" i="12"/>
  <c r="D20" i="12"/>
  <c r="D7" i="12"/>
  <c r="D11" i="12"/>
  <c r="D6" i="12"/>
  <c r="D52" i="12"/>
  <c r="D49" i="12"/>
  <c r="D47" i="12"/>
  <c r="D44" i="12"/>
  <c r="D38" i="12"/>
  <c r="D35" i="12"/>
  <c r="D33" i="12"/>
  <c r="D31" i="12"/>
  <c r="D23" i="12"/>
  <c r="D21" i="12"/>
  <c r="D19" i="12"/>
  <c r="D12" i="12"/>
  <c r="AR38" i="1"/>
  <c r="BM56" i="1"/>
  <c r="AR56" i="1"/>
  <c r="W14" i="2"/>
  <c r="S54" i="12"/>
  <c r="S27" i="12"/>
  <c r="BM26" i="2"/>
  <c r="AR26" i="2"/>
  <c r="W26" i="2"/>
  <c r="AD62" i="12"/>
  <c r="AC62" i="12"/>
  <c r="AB62" i="12"/>
  <c r="AA62" i="12"/>
  <c r="Z62" i="12"/>
  <c r="Y62" i="12"/>
  <c r="X62" i="12"/>
  <c r="W62" i="12"/>
  <c r="V62" i="12"/>
  <c r="U62" i="12"/>
  <c r="T62" i="12"/>
  <c r="S28" i="12"/>
  <c r="S14" i="12"/>
  <c r="S13" i="12"/>
  <c r="S12" i="12"/>
  <c r="S21" i="12"/>
  <c r="S24" i="12"/>
  <c r="S19" i="12"/>
  <c r="S22" i="12"/>
  <c r="S20" i="12"/>
  <c r="S23" i="12"/>
  <c r="S18" i="12"/>
  <c r="S49" i="12"/>
  <c r="S47" i="12"/>
  <c r="S26" i="12"/>
  <c r="S50" i="12"/>
  <c r="S48" i="12"/>
  <c r="S46" i="12"/>
  <c r="S25" i="12"/>
  <c r="S58" i="12"/>
  <c r="R10" i="12"/>
  <c r="S52" i="12"/>
  <c r="S59" i="12"/>
  <c r="S51" i="12"/>
  <c r="S56" i="12"/>
  <c r="R44" i="12"/>
  <c r="R34" i="12"/>
  <c r="R40" i="12"/>
  <c r="R33" i="12"/>
  <c r="R29" i="12"/>
  <c r="R43" i="12"/>
  <c r="R35" i="12"/>
  <c r="R42" i="12"/>
  <c r="R36" i="12"/>
  <c r="R31" i="12"/>
  <c r="R30" i="12"/>
  <c r="R41" i="12"/>
  <c r="R39" i="12"/>
  <c r="R32" i="12"/>
  <c r="R16" i="12"/>
  <c r="R15" i="12"/>
  <c r="R11" i="12"/>
  <c r="R9" i="12"/>
  <c r="R8" i="12"/>
  <c r="C60" i="12"/>
  <c r="W56" i="1"/>
  <c r="C61" i="12"/>
  <c r="C50" i="12"/>
  <c r="O62" i="12"/>
  <c r="N62" i="12"/>
  <c r="M62" i="12"/>
  <c r="L62" i="12"/>
  <c r="K62" i="12"/>
  <c r="J62" i="12"/>
  <c r="I62" i="12"/>
  <c r="H62" i="12"/>
  <c r="G62" i="12"/>
  <c r="F62" i="12"/>
  <c r="E62" i="12"/>
  <c r="C58" i="12"/>
  <c r="D1" i="2"/>
  <c r="S57" i="12" l="1"/>
  <c r="R9" i="13"/>
  <c r="M64" i="13"/>
  <c r="M66" i="13" s="1"/>
  <c r="M68" i="13" s="1"/>
  <c r="K64" i="13"/>
  <c r="K66" i="13" s="1"/>
  <c r="K68" i="13" s="1"/>
  <c r="I64" i="13"/>
  <c r="I66" i="13" s="1"/>
  <c r="I68" i="13" s="1"/>
  <c r="G64" i="13"/>
  <c r="G66" i="13" s="1"/>
  <c r="G68" i="13" s="1"/>
  <c r="E64" i="13"/>
  <c r="E66" i="13" s="1"/>
  <c r="E68" i="13" s="1"/>
  <c r="S17" i="12"/>
  <c r="C45" i="13"/>
  <c r="R45" i="13"/>
  <c r="C17" i="13"/>
  <c r="D62" i="13"/>
  <c r="C59" i="13"/>
  <c r="S62" i="13"/>
  <c r="O64" i="13"/>
  <c r="O66" i="13" s="1"/>
  <c r="O68" i="13" s="1"/>
  <c r="N64" i="13"/>
  <c r="N66" i="13" s="1"/>
  <c r="N68" i="13" s="1"/>
  <c r="L64" i="13"/>
  <c r="L66" i="13" s="1"/>
  <c r="L68" i="13" s="1"/>
  <c r="J64" i="13"/>
  <c r="J66" i="13" s="1"/>
  <c r="J68" i="13" s="1"/>
  <c r="H64" i="13"/>
  <c r="H66" i="13" s="1"/>
  <c r="H68" i="13" s="1"/>
  <c r="C43" i="12"/>
  <c r="C41" i="12"/>
  <c r="C14" i="12"/>
  <c r="C16" i="12"/>
  <c r="C13" i="12"/>
  <c r="C15" i="12"/>
  <c r="S45" i="12"/>
  <c r="R54" i="12"/>
  <c r="C53" i="12"/>
  <c r="C49" i="12"/>
  <c r="C48" i="12"/>
  <c r="C47" i="12"/>
  <c r="C36" i="12"/>
  <c r="C33" i="12"/>
  <c r="C32" i="12"/>
  <c r="C31" i="12"/>
  <c r="C30" i="12"/>
  <c r="C22" i="12"/>
  <c r="C20" i="12"/>
  <c r="C24" i="12"/>
  <c r="C21" i="12"/>
  <c r="C23" i="12"/>
  <c r="C11" i="12"/>
  <c r="C12" i="12"/>
  <c r="C7" i="12"/>
  <c r="C6" i="12"/>
  <c r="R27" i="12"/>
  <c r="R28" i="12"/>
  <c r="R13" i="12"/>
  <c r="R14" i="12"/>
  <c r="R12" i="12"/>
  <c r="R19" i="12"/>
  <c r="R24" i="12"/>
  <c r="R21" i="12"/>
  <c r="R20" i="12"/>
  <c r="R22" i="12"/>
  <c r="R23" i="12"/>
  <c r="R18" i="12"/>
  <c r="R58" i="12"/>
  <c r="R50" i="12"/>
  <c r="R48" i="12"/>
  <c r="R49" i="12"/>
  <c r="R47" i="12"/>
  <c r="R46" i="12"/>
  <c r="R26" i="12"/>
  <c r="R25" i="12"/>
  <c r="R56" i="12"/>
  <c r="S55" i="12"/>
  <c r="R52" i="12"/>
  <c r="R51" i="12"/>
  <c r="R59" i="12"/>
  <c r="N64" i="12"/>
  <c r="N66" i="12" s="1"/>
  <c r="N68" i="12" s="1"/>
  <c r="K64" i="12"/>
  <c r="K66" i="12" s="1"/>
  <c r="K68" i="12" s="1"/>
  <c r="H64" i="12"/>
  <c r="H66" i="12" s="1"/>
  <c r="H68" i="12" s="1"/>
  <c r="E64" i="12"/>
  <c r="E66" i="12" s="1"/>
  <c r="E68" i="12" s="1"/>
  <c r="O64" i="12"/>
  <c r="O66" i="12" s="1"/>
  <c r="O68" i="12" s="1"/>
  <c r="M64" i="12"/>
  <c r="M66" i="12" s="1"/>
  <c r="M68" i="12" s="1"/>
  <c r="L64" i="12"/>
  <c r="L66" i="12" s="1"/>
  <c r="L68" i="12" s="1"/>
  <c r="J64" i="12"/>
  <c r="J66" i="12" s="1"/>
  <c r="J68" i="12" s="1"/>
  <c r="I64" i="12"/>
  <c r="I66" i="12" s="1"/>
  <c r="I68" i="12" s="1"/>
  <c r="G64" i="12"/>
  <c r="G66" i="12" s="1"/>
  <c r="G68" i="12" s="1"/>
  <c r="F64" i="12"/>
  <c r="F66" i="12" s="1"/>
  <c r="F68" i="12" s="1"/>
  <c r="R55" i="12" l="1"/>
  <c r="R17" i="12"/>
  <c r="C62" i="13"/>
  <c r="D64" i="13"/>
  <c r="C64" i="13" s="1"/>
  <c r="R62" i="13"/>
  <c r="R45" i="12"/>
  <c r="R57" i="12"/>
  <c r="W39" i="1"/>
  <c r="W41" i="1"/>
  <c r="D42" i="12" s="1"/>
  <c r="C42" i="12" s="1"/>
  <c r="C66" i="13" l="1"/>
  <c r="C68" i="13" s="1"/>
  <c r="D66" i="13"/>
  <c r="D68" i="13" s="1"/>
  <c r="W38" i="1"/>
  <c r="D40" i="12"/>
  <c r="D39" i="12" s="1"/>
  <c r="C39" i="12" s="1"/>
  <c r="C44" i="12"/>
  <c r="T44" i="1"/>
  <c r="W6" i="2"/>
  <c r="S7" i="12" s="1"/>
  <c r="R7" i="12" s="1"/>
  <c r="W8" i="1"/>
  <c r="D9" i="12" s="1"/>
  <c r="C9" i="12" s="1"/>
  <c r="C52" i="12" l="1"/>
  <c r="W50" i="1"/>
  <c r="W44" i="1" s="1"/>
  <c r="AC36" i="2"/>
  <c r="AD36" i="2"/>
  <c r="AE36" i="2"/>
  <c r="AF36" i="2"/>
  <c r="AG36" i="2"/>
  <c r="AH36" i="2"/>
  <c r="AI36" i="2"/>
  <c r="AJ36" i="2"/>
  <c r="AK36" i="2"/>
  <c r="AL36" i="2"/>
  <c r="AM36" i="2"/>
  <c r="AN36" i="2"/>
  <c r="AO36" i="2"/>
  <c r="AP36" i="2"/>
  <c r="AQ36" i="2"/>
  <c r="V40" i="2"/>
  <c r="U40" i="2"/>
  <c r="T40" i="2"/>
  <c r="S40" i="2"/>
  <c r="R40" i="2"/>
  <c r="Q40" i="2"/>
  <c r="P40" i="2"/>
  <c r="O40" i="2"/>
  <c r="N40" i="2"/>
  <c r="M40" i="2"/>
  <c r="L40" i="2"/>
  <c r="K40" i="2"/>
  <c r="J40" i="2"/>
  <c r="I40" i="2"/>
  <c r="H40" i="2"/>
  <c r="G40" i="2"/>
  <c r="F40" i="2"/>
  <c r="E40" i="2"/>
  <c r="D40" i="2"/>
  <c r="V38" i="2"/>
  <c r="U38" i="2"/>
  <c r="T38" i="2"/>
  <c r="S38" i="2"/>
  <c r="R38" i="2"/>
  <c r="Q38" i="2"/>
  <c r="P38" i="2"/>
  <c r="O38" i="2"/>
  <c r="N38" i="2"/>
  <c r="M38" i="2"/>
  <c r="L38" i="2"/>
  <c r="K38" i="2"/>
  <c r="J38" i="2"/>
  <c r="I38" i="2"/>
  <c r="H38" i="2"/>
  <c r="G38" i="2"/>
  <c r="F38" i="2"/>
  <c r="E38" i="2"/>
  <c r="D38" i="2"/>
  <c r="W38" i="2" s="1"/>
  <c r="V36" i="2"/>
  <c r="U36" i="2"/>
  <c r="T36" i="2"/>
  <c r="S36" i="2"/>
  <c r="R36" i="2"/>
  <c r="Q36" i="2"/>
  <c r="P36" i="2"/>
  <c r="O36" i="2"/>
  <c r="N36" i="2"/>
  <c r="M36" i="2"/>
  <c r="L36" i="2"/>
  <c r="K36" i="2"/>
  <c r="J36" i="2"/>
  <c r="I36" i="2"/>
  <c r="H36" i="2"/>
  <c r="G36" i="2"/>
  <c r="F36" i="2"/>
  <c r="E36" i="2"/>
  <c r="D36" i="2"/>
  <c r="W5" i="2"/>
  <c r="U58" i="1"/>
  <c r="T58" i="1"/>
  <c r="S58" i="1"/>
  <c r="R58" i="1"/>
  <c r="Q58" i="1"/>
  <c r="P58" i="1"/>
  <c r="O58" i="1"/>
  <c r="N58" i="1"/>
  <c r="M58" i="1"/>
  <c r="L58" i="1"/>
  <c r="K58" i="1"/>
  <c r="J58" i="1"/>
  <c r="I58" i="1"/>
  <c r="H58" i="1"/>
  <c r="G58" i="1"/>
  <c r="F58" i="1"/>
  <c r="E58" i="1"/>
  <c r="D58" i="1"/>
  <c r="V56" i="1"/>
  <c r="U56" i="1"/>
  <c r="T56" i="1"/>
  <c r="S56" i="1"/>
  <c r="R56" i="1"/>
  <c r="Q56" i="1"/>
  <c r="P56" i="1"/>
  <c r="O56" i="1"/>
  <c r="N56" i="1"/>
  <c r="M56" i="1"/>
  <c r="L56" i="1"/>
  <c r="K56" i="1"/>
  <c r="J56" i="1"/>
  <c r="I56" i="1"/>
  <c r="H56" i="1"/>
  <c r="G56" i="1"/>
  <c r="F56" i="1"/>
  <c r="D56" i="1"/>
  <c r="V54" i="1"/>
  <c r="U54" i="1"/>
  <c r="T54" i="1"/>
  <c r="S54" i="1"/>
  <c r="R54" i="1"/>
  <c r="Q54" i="1"/>
  <c r="P54" i="1"/>
  <c r="O54" i="1"/>
  <c r="N54" i="1"/>
  <c r="M54" i="1"/>
  <c r="L54" i="1"/>
  <c r="K54" i="1"/>
  <c r="J54" i="1"/>
  <c r="I54" i="1"/>
  <c r="H54" i="1"/>
  <c r="G54" i="1"/>
  <c r="F54" i="1"/>
  <c r="E54" i="1"/>
  <c r="D54" i="1"/>
  <c r="V38" i="1"/>
  <c r="U38" i="1"/>
  <c r="T38" i="1"/>
  <c r="S38" i="1"/>
  <c r="R38" i="1"/>
  <c r="Q38" i="1"/>
  <c r="P38" i="1"/>
  <c r="O38" i="1"/>
  <c r="N38" i="1"/>
  <c r="M38" i="1"/>
  <c r="L38" i="1"/>
  <c r="K38" i="1"/>
  <c r="J38" i="1"/>
  <c r="I38" i="1"/>
  <c r="H38" i="1"/>
  <c r="G38" i="1"/>
  <c r="F38" i="1"/>
  <c r="E38" i="1"/>
  <c r="D38" i="1"/>
  <c r="V36" i="1"/>
  <c r="U36" i="1"/>
  <c r="T36" i="1"/>
  <c r="S36" i="1"/>
  <c r="R36" i="1"/>
  <c r="Q36" i="1"/>
  <c r="P36" i="1"/>
  <c r="O36" i="1"/>
  <c r="N36" i="1"/>
  <c r="M36" i="1"/>
  <c r="L36" i="1"/>
  <c r="K36" i="1"/>
  <c r="J36" i="1"/>
  <c r="I36" i="1"/>
  <c r="H36" i="1"/>
  <c r="G36" i="1"/>
  <c r="F36" i="1"/>
  <c r="E36" i="1"/>
  <c r="D36" i="1"/>
  <c r="V27" i="1"/>
  <c r="U27" i="1"/>
  <c r="S27" i="1"/>
  <c r="R27" i="1"/>
  <c r="Q27" i="1"/>
  <c r="P27" i="1"/>
  <c r="O27" i="1"/>
  <c r="N27" i="1"/>
  <c r="M27" i="1"/>
  <c r="L27" i="1"/>
  <c r="K27" i="1"/>
  <c r="J27" i="1"/>
  <c r="I27" i="1"/>
  <c r="H27" i="1"/>
  <c r="G27" i="1"/>
  <c r="F27" i="1"/>
  <c r="E27" i="1"/>
  <c r="D27" i="1"/>
  <c r="S16" i="1"/>
  <c r="W25" i="1"/>
  <c r="D26" i="12" s="1"/>
  <c r="C26" i="12" s="1"/>
  <c r="W24" i="1"/>
  <c r="D25" i="12" s="1"/>
  <c r="C25" i="12" s="1"/>
  <c r="W17" i="1"/>
  <c r="V16" i="1"/>
  <c r="U16" i="1"/>
  <c r="T16" i="1"/>
  <c r="R16" i="1"/>
  <c r="Q16" i="1"/>
  <c r="P16" i="1"/>
  <c r="O16" i="1"/>
  <c r="N16" i="1"/>
  <c r="M16" i="1"/>
  <c r="L16" i="1"/>
  <c r="J16" i="1"/>
  <c r="I16" i="1"/>
  <c r="H16" i="1"/>
  <c r="G16" i="1"/>
  <c r="F16" i="1"/>
  <c r="E16" i="1"/>
  <c r="D16" i="1"/>
  <c r="W9" i="1"/>
  <c r="D10" i="12" s="1"/>
  <c r="C10" i="12" s="1"/>
  <c r="W7" i="1"/>
  <c r="W58" i="1" l="1"/>
  <c r="D51" i="12"/>
  <c r="D45" i="12" s="1"/>
  <c r="C35" i="12"/>
  <c r="W33" i="1"/>
  <c r="D34" i="12" s="1"/>
  <c r="C34" i="12" s="1"/>
  <c r="D18" i="12"/>
  <c r="W16" i="1"/>
  <c r="W4" i="1"/>
  <c r="D8" i="12"/>
  <c r="S6" i="12"/>
  <c r="D70" i="12" s="1"/>
  <c r="C70" i="12" s="1"/>
  <c r="W4" i="2"/>
  <c r="W40" i="2"/>
  <c r="W36" i="2"/>
  <c r="T27" i="1"/>
  <c r="W27" i="1" s="1"/>
  <c r="D59" i="12"/>
  <c r="C57" i="12"/>
  <c r="D55" i="12"/>
  <c r="C55" i="12" s="1"/>
  <c r="C56" i="12"/>
  <c r="C46" i="12"/>
  <c r="C40" i="12"/>
  <c r="D37" i="12"/>
  <c r="C37" i="12" s="1"/>
  <c r="C38" i="12"/>
  <c r="K16" i="1"/>
  <c r="C27" i="12"/>
  <c r="C19" i="12"/>
  <c r="C51" i="12" l="1"/>
  <c r="C45" i="12"/>
  <c r="W61" i="1"/>
  <c r="R6" i="12"/>
  <c r="S5" i="12"/>
  <c r="S62" i="12" s="1"/>
  <c r="R62" i="12" s="1"/>
  <c r="D5" i="12"/>
  <c r="C8" i="12"/>
  <c r="W42" i="2"/>
  <c r="C59" i="12"/>
  <c r="D17" i="12"/>
  <c r="C17" i="12" s="1"/>
  <c r="C18" i="12"/>
  <c r="AO27" i="1"/>
  <c r="AD27" i="1"/>
  <c r="AD16" i="1"/>
  <c r="AQ40" i="2"/>
  <c r="AP40" i="2"/>
  <c r="AO40" i="2"/>
  <c r="AN40" i="2"/>
  <c r="AM40" i="2"/>
  <c r="AL40" i="2"/>
  <c r="AK40" i="2"/>
  <c r="AJ40" i="2"/>
  <c r="AI40" i="2"/>
  <c r="AH40" i="2"/>
  <c r="AG40" i="2"/>
  <c r="AF40" i="2"/>
  <c r="AE40" i="2"/>
  <c r="AD40" i="2"/>
  <c r="AC40" i="2"/>
  <c r="AB40" i="2"/>
  <c r="AA40" i="2"/>
  <c r="Z40" i="2"/>
  <c r="Y40" i="2"/>
  <c r="AQ38" i="2"/>
  <c r="AP38" i="2"/>
  <c r="AO38" i="2"/>
  <c r="AN38" i="2"/>
  <c r="AM38" i="2"/>
  <c r="AL38" i="2"/>
  <c r="AK38" i="2"/>
  <c r="AJ38" i="2"/>
  <c r="AI38" i="2"/>
  <c r="AH38" i="2"/>
  <c r="AG38" i="2"/>
  <c r="AF38" i="2"/>
  <c r="AE38" i="2"/>
  <c r="AD38" i="2"/>
  <c r="AC38" i="2"/>
  <c r="AB38" i="2"/>
  <c r="AA38" i="2"/>
  <c r="Z38" i="2"/>
  <c r="Y38" i="2"/>
  <c r="AR38" i="2" s="1"/>
  <c r="AB36" i="2"/>
  <c r="AA36" i="2"/>
  <c r="Z36" i="2"/>
  <c r="Y36" i="2"/>
  <c r="AQ58" i="1"/>
  <c r="AP58" i="1"/>
  <c r="AO58" i="1"/>
  <c r="AN58" i="1"/>
  <c r="AM58" i="1"/>
  <c r="AL58" i="1"/>
  <c r="AK58" i="1"/>
  <c r="AJ58" i="1"/>
  <c r="AI58" i="1"/>
  <c r="AH58" i="1"/>
  <c r="AG58" i="1"/>
  <c r="AF58" i="1"/>
  <c r="AE58" i="1"/>
  <c r="AD58" i="1"/>
  <c r="AC58" i="1"/>
  <c r="AB58" i="1"/>
  <c r="AA58" i="1"/>
  <c r="Z58" i="1"/>
  <c r="Y58" i="1"/>
  <c r="AQ56" i="1"/>
  <c r="AP56" i="1"/>
  <c r="AO56" i="1"/>
  <c r="AN56" i="1"/>
  <c r="AM56" i="1"/>
  <c r="AL56" i="1"/>
  <c r="AK56" i="1"/>
  <c r="AJ56" i="1"/>
  <c r="AI56" i="1"/>
  <c r="AH56" i="1"/>
  <c r="AG56" i="1"/>
  <c r="AF56" i="1"/>
  <c r="AE56" i="1"/>
  <c r="AD56" i="1"/>
  <c r="AC56" i="1"/>
  <c r="AB56" i="1"/>
  <c r="AA56" i="1"/>
  <c r="Z56" i="1"/>
  <c r="Y56" i="1"/>
  <c r="AQ54" i="1"/>
  <c r="AP54" i="1"/>
  <c r="AO54" i="1"/>
  <c r="AN54" i="1"/>
  <c r="AM54" i="1"/>
  <c r="AL54" i="1"/>
  <c r="AK54" i="1"/>
  <c r="AJ54" i="1"/>
  <c r="AI54" i="1"/>
  <c r="AH54" i="1"/>
  <c r="AG54" i="1"/>
  <c r="AF54" i="1"/>
  <c r="AE54" i="1"/>
  <c r="AD54" i="1"/>
  <c r="AC54" i="1"/>
  <c r="AB54" i="1"/>
  <c r="AA54" i="1"/>
  <c r="Z54" i="1"/>
  <c r="Y54" i="1"/>
  <c r="AL38" i="1"/>
  <c r="AQ38" i="1"/>
  <c r="AP38" i="1"/>
  <c r="AO38" i="1"/>
  <c r="AN38" i="1"/>
  <c r="AM38" i="1"/>
  <c r="AK38" i="1"/>
  <c r="AJ38" i="1"/>
  <c r="AI38" i="1"/>
  <c r="AH38" i="1"/>
  <c r="AG38" i="1"/>
  <c r="AF38" i="1"/>
  <c r="AE38" i="1"/>
  <c r="AD38" i="1"/>
  <c r="AC38" i="1"/>
  <c r="AB38" i="1"/>
  <c r="AA38" i="1"/>
  <c r="Z38" i="1"/>
  <c r="Y38" i="1"/>
  <c r="AQ36" i="1"/>
  <c r="AP36" i="1"/>
  <c r="AO36" i="1"/>
  <c r="AN36" i="1"/>
  <c r="AM36" i="1"/>
  <c r="AL36" i="1"/>
  <c r="AK36" i="1"/>
  <c r="AJ36" i="1"/>
  <c r="AI36" i="1"/>
  <c r="AH36" i="1"/>
  <c r="AG36" i="1"/>
  <c r="AF36" i="1"/>
  <c r="AE36" i="1"/>
  <c r="AD36" i="1"/>
  <c r="AC36" i="1"/>
  <c r="AB36" i="1"/>
  <c r="AA36" i="1"/>
  <c r="Z36" i="1"/>
  <c r="Y36" i="1"/>
  <c r="AL27" i="1"/>
  <c r="AQ27" i="1"/>
  <c r="AP27" i="1"/>
  <c r="AN27" i="1"/>
  <c r="AM27" i="1"/>
  <c r="AK27" i="1"/>
  <c r="AJ27" i="1"/>
  <c r="AI27" i="1"/>
  <c r="AH27" i="1"/>
  <c r="AG27" i="1"/>
  <c r="AF27" i="1"/>
  <c r="AE27" i="1"/>
  <c r="AC27" i="1"/>
  <c r="AB27" i="1"/>
  <c r="AA27" i="1"/>
  <c r="Z27" i="1"/>
  <c r="Y27" i="1"/>
  <c r="AQ16" i="1"/>
  <c r="AP16" i="1"/>
  <c r="AO16" i="1"/>
  <c r="AN16" i="1"/>
  <c r="AM16" i="1"/>
  <c r="AL16" i="1"/>
  <c r="AK16" i="1"/>
  <c r="AJ16" i="1"/>
  <c r="AI16" i="1"/>
  <c r="AH16" i="1"/>
  <c r="AG16" i="1"/>
  <c r="AF16" i="1"/>
  <c r="AE16" i="1"/>
  <c r="AC16" i="1"/>
  <c r="AB16" i="1"/>
  <c r="AA16" i="1"/>
  <c r="Z16" i="1"/>
  <c r="Y16" i="1"/>
  <c r="N31" i="3"/>
  <c r="M31" i="3"/>
  <c r="N26" i="3"/>
  <c r="M26" i="3"/>
  <c r="N18" i="3"/>
  <c r="N11" i="3"/>
  <c r="C5" i="12" l="1"/>
  <c r="R5" i="12"/>
  <c r="AR58" i="1"/>
  <c r="AR27" i="1"/>
  <c r="AR61" i="1"/>
  <c r="AR40" i="2"/>
  <c r="AR36" i="2"/>
  <c r="C29" i="12"/>
  <c r="D28" i="12"/>
  <c r="N33" i="3"/>
  <c r="M33" i="3"/>
  <c r="AR42" i="2" l="1"/>
  <c r="D62" i="12"/>
  <c r="C28" i="12"/>
  <c r="BF38" i="1"/>
  <c r="BF36" i="1"/>
  <c r="BF27" i="1"/>
  <c r="BF16" i="1"/>
  <c r="C62" i="12" l="1"/>
  <c r="D64" i="12"/>
  <c r="Q4" i="2"/>
  <c r="Q42" i="2" s="1"/>
  <c r="Q4" i="1"/>
  <c r="Q61" i="1" s="1"/>
  <c r="C64" i="12" l="1"/>
  <c r="C66" i="12" s="1"/>
  <c r="C68" i="12" s="1"/>
  <c r="D66" i="12"/>
  <c r="D68" i="12" s="1"/>
  <c r="E23" i="3"/>
  <c r="D23" i="3"/>
  <c r="F23" i="3" l="1"/>
  <c r="AP4" i="2" l="1"/>
  <c r="AP42" i="2" s="1"/>
  <c r="AP4" i="1"/>
  <c r="AO4" i="2"/>
  <c r="AO42" i="2" s="1"/>
  <c r="AO4" i="1"/>
  <c r="AJ4" i="2"/>
  <c r="AJ42" i="2" s="1"/>
  <c r="AJ4" i="1"/>
  <c r="AI4" i="2"/>
  <c r="AI42" i="2" s="1"/>
  <c r="AI4" i="1"/>
  <c r="AG4" i="2"/>
  <c r="AG42" i="2" s="1"/>
  <c r="AG4" i="1"/>
  <c r="AF4" i="2"/>
  <c r="AF42" i="2" s="1"/>
  <c r="AF4" i="1"/>
  <c r="AD4" i="2"/>
  <c r="AD42" i="2" s="1"/>
  <c r="AD4" i="1"/>
  <c r="AC4" i="1"/>
  <c r="AB4" i="1"/>
  <c r="AA4" i="1"/>
  <c r="AB61" i="1" l="1"/>
  <c r="AG61" i="1"/>
  <c r="AP61" i="1"/>
  <c r="AD61" i="1"/>
  <c r="AC61" i="1"/>
  <c r="AF61" i="1"/>
  <c r="AJ61" i="1"/>
  <c r="AA61" i="1"/>
  <c r="AI61" i="1"/>
  <c r="AO61" i="1"/>
  <c r="AT58" i="1" l="1"/>
  <c r="AT56" i="1"/>
  <c r="AT54" i="1"/>
  <c r="AT38" i="1"/>
  <c r="AT36" i="1"/>
  <c r="AT27" i="1"/>
  <c r="AT16" i="1"/>
  <c r="T4" i="1" l="1"/>
  <c r="T61" i="1" s="1"/>
  <c r="V4" i="1"/>
  <c r="V61" i="1" s="1"/>
  <c r="U4" i="1"/>
  <c r="U61" i="1" s="1"/>
  <c r="S4" i="1"/>
  <c r="S61" i="1" s="1"/>
  <c r="R4" i="1"/>
  <c r="R61" i="1" s="1"/>
  <c r="P4" i="1"/>
  <c r="P61" i="1" s="1"/>
  <c r="O4" i="1"/>
  <c r="O61" i="1" s="1"/>
  <c r="N4" i="1"/>
  <c r="N61" i="1" s="1"/>
  <c r="M4" i="1"/>
  <c r="M61" i="1" s="1"/>
  <c r="L4" i="1"/>
  <c r="L61" i="1" s="1"/>
  <c r="K4" i="1"/>
  <c r="K61" i="1" s="1"/>
  <c r="J4" i="1"/>
  <c r="J61" i="1" s="1"/>
  <c r="I4" i="1"/>
  <c r="I61" i="1" s="1"/>
  <c r="H4" i="1"/>
  <c r="H61" i="1" s="1"/>
  <c r="G4" i="1"/>
  <c r="G61" i="1" s="1"/>
  <c r="F4" i="1"/>
  <c r="F61" i="1" s="1"/>
  <c r="E4" i="1"/>
  <c r="E61" i="1" s="1"/>
  <c r="D4" i="1"/>
  <c r="D61" i="1" s="1"/>
  <c r="AT1" i="2" l="1"/>
  <c r="AL4" i="1" l="1"/>
  <c r="Y1" i="2"/>
  <c r="BL40" i="2"/>
  <c r="BK40" i="2"/>
  <c r="BJ40" i="2"/>
  <c r="BI40" i="2"/>
  <c r="BH40" i="2"/>
  <c r="BG40" i="2"/>
  <c r="BF40" i="2"/>
  <c r="BE40" i="2"/>
  <c r="BD40" i="2"/>
  <c r="BC40" i="2"/>
  <c r="BB40" i="2"/>
  <c r="BA40" i="2"/>
  <c r="AZ40" i="2"/>
  <c r="AY40" i="2"/>
  <c r="AX40" i="2"/>
  <c r="AW40" i="2"/>
  <c r="AV40" i="2"/>
  <c r="AU40" i="2"/>
  <c r="AT40" i="2"/>
  <c r="BM40" i="2" s="1"/>
  <c r="BL38" i="2"/>
  <c r="BK38" i="2"/>
  <c r="BJ38" i="2"/>
  <c r="BI38" i="2"/>
  <c r="BH38" i="2"/>
  <c r="BG38" i="2"/>
  <c r="BF38" i="2"/>
  <c r="BE38" i="2"/>
  <c r="BD38" i="2"/>
  <c r="BC38" i="2"/>
  <c r="BB38" i="2"/>
  <c r="BA38" i="2"/>
  <c r="AZ38" i="2"/>
  <c r="AY38" i="2"/>
  <c r="AX38" i="2"/>
  <c r="AW38" i="2"/>
  <c r="AV38" i="2"/>
  <c r="AU38" i="2"/>
  <c r="AT38" i="2"/>
  <c r="BL36" i="2"/>
  <c r="BK36" i="2"/>
  <c r="BJ36" i="2"/>
  <c r="BI36" i="2"/>
  <c r="BH36" i="2"/>
  <c r="BG36" i="2"/>
  <c r="BF36" i="2"/>
  <c r="BE36" i="2"/>
  <c r="BD36" i="2"/>
  <c r="BC36" i="2"/>
  <c r="BB36" i="2"/>
  <c r="BA36" i="2"/>
  <c r="AZ36" i="2"/>
  <c r="AY36" i="2"/>
  <c r="AX36" i="2"/>
  <c r="AW36" i="2"/>
  <c r="AV36" i="2"/>
  <c r="AU36" i="2"/>
  <c r="AT36" i="2"/>
  <c r="BM36" i="2" s="1"/>
  <c r="BE4" i="2"/>
  <c r="BB4" i="2"/>
  <c r="BL4" i="2"/>
  <c r="BK4" i="2"/>
  <c r="BJ4" i="2"/>
  <c r="BI4" i="2"/>
  <c r="BH4" i="2"/>
  <c r="BG4" i="2"/>
  <c r="BF4" i="2"/>
  <c r="BD4" i="2"/>
  <c r="BC4" i="2"/>
  <c r="BA4" i="2"/>
  <c r="AZ4" i="2"/>
  <c r="AY4" i="2"/>
  <c r="AX4" i="2"/>
  <c r="AW4" i="2"/>
  <c r="AV4" i="2"/>
  <c r="AU4" i="2"/>
  <c r="AT4" i="2"/>
  <c r="AQ4" i="2"/>
  <c r="AQ42" i="2" s="1"/>
  <c r="AN4" i="2"/>
  <c r="AN42" i="2" s="1"/>
  <c r="AM4" i="2"/>
  <c r="AM42" i="2" s="1"/>
  <c r="AL4" i="2"/>
  <c r="AL42" i="2" s="1"/>
  <c r="AK4" i="2"/>
  <c r="AK42" i="2" s="1"/>
  <c r="AH4" i="2"/>
  <c r="AH42" i="2" s="1"/>
  <c r="AE4" i="2"/>
  <c r="AE42" i="2" s="1"/>
  <c r="AC4" i="2"/>
  <c r="AC42" i="2" s="1"/>
  <c r="AB4" i="2"/>
  <c r="AB42" i="2" s="1"/>
  <c r="AA4" i="2"/>
  <c r="AA42" i="2" s="1"/>
  <c r="Z4" i="2"/>
  <c r="Z42" i="2" s="1"/>
  <c r="Y4" i="2"/>
  <c r="Y42" i="2" s="1"/>
  <c r="BF4" i="1"/>
  <c r="BE4" i="1"/>
  <c r="BG16" i="1"/>
  <c r="BE16" i="1"/>
  <c r="BL58" i="1"/>
  <c r="BK58" i="1"/>
  <c r="BJ58" i="1"/>
  <c r="BI58" i="1"/>
  <c r="BH58" i="1"/>
  <c r="BG58" i="1"/>
  <c r="BF58" i="1"/>
  <c r="BE58" i="1"/>
  <c r="BD58" i="1"/>
  <c r="BC58" i="1"/>
  <c r="BB58" i="1"/>
  <c r="BA58" i="1"/>
  <c r="AZ58" i="1"/>
  <c r="AY58" i="1"/>
  <c r="AX58" i="1"/>
  <c r="AW58" i="1"/>
  <c r="AV58" i="1"/>
  <c r="AU58" i="1"/>
  <c r="BL56" i="1"/>
  <c r="BK56" i="1"/>
  <c r="BJ56" i="1"/>
  <c r="BI56" i="1"/>
  <c r="BH56" i="1"/>
  <c r="BG56" i="1"/>
  <c r="BF56" i="1"/>
  <c r="BE56" i="1"/>
  <c r="BD56" i="1"/>
  <c r="BC56" i="1"/>
  <c r="BB56" i="1"/>
  <c r="BA56" i="1"/>
  <c r="AZ56" i="1"/>
  <c r="AY56" i="1"/>
  <c r="AX56" i="1"/>
  <c r="AW56" i="1"/>
  <c r="AV56" i="1"/>
  <c r="AU56" i="1"/>
  <c r="BL54" i="1"/>
  <c r="BK54" i="1"/>
  <c r="BJ54" i="1"/>
  <c r="BI54" i="1"/>
  <c r="BH54" i="1"/>
  <c r="BG54" i="1"/>
  <c r="BF54" i="1"/>
  <c r="BE54" i="1"/>
  <c r="BD54" i="1"/>
  <c r="BC54" i="1"/>
  <c r="BB54" i="1"/>
  <c r="BA54" i="1"/>
  <c r="AZ54" i="1"/>
  <c r="AY54" i="1"/>
  <c r="AX54" i="1"/>
  <c r="AW54" i="1"/>
  <c r="AV54" i="1"/>
  <c r="AU54" i="1"/>
  <c r="BL38" i="1"/>
  <c r="BK38" i="1"/>
  <c r="BJ38" i="1"/>
  <c r="BI38" i="1"/>
  <c r="BH38" i="1"/>
  <c r="BG38" i="1"/>
  <c r="BE38" i="1"/>
  <c r="BD38" i="1"/>
  <c r="BC38" i="1"/>
  <c r="BB38" i="1"/>
  <c r="BA38" i="1"/>
  <c r="AZ38" i="1"/>
  <c r="AY38" i="1"/>
  <c r="AX38" i="1"/>
  <c r="AW38" i="1"/>
  <c r="AV38" i="1"/>
  <c r="AU38" i="1"/>
  <c r="BL36" i="1"/>
  <c r="BK36" i="1"/>
  <c r="BJ36" i="1"/>
  <c r="BI36" i="1"/>
  <c r="BH36" i="1"/>
  <c r="BG36" i="1"/>
  <c r="BE36" i="1"/>
  <c r="BD36" i="1"/>
  <c r="BC36" i="1"/>
  <c r="BB36" i="1"/>
  <c r="BA36" i="1"/>
  <c r="AZ36" i="1"/>
  <c r="AY36" i="1"/>
  <c r="AX36" i="1"/>
  <c r="AW36" i="1"/>
  <c r="AV36" i="1"/>
  <c r="AU36" i="1"/>
  <c r="BL27" i="1"/>
  <c r="BK27" i="1"/>
  <c r="BJ27" i="1"/>
  <c r="BI27" i="1"/>
  <c r="BH27" i="1"/>
  <c r="BG27" i="1"/>
  <c r="BE27" i="1"/>
  <c r="BD27" i="1"/>
  <c r="BC27" i="1"/>
  <c r="BB27" i="1"/>
  <c r="BA27" i="1"/>
  <c r="AZ27" i="1"/>
  <c r="AY27" i="1"/>
  <c r="AX27" i="1"/>
  <c r="AW27" i="1"/>
  <c r="AV27" i="1"/>
  <c r="AU27" i="1"/>
  <c r="BM27" i="1" s="1"/>
  <c r="BL16" i="1"/>
  <c r="BK16" i="1"/>
  <c r="BJ16" i="1"/>
  <c r="BI16" i="1"/>
  <c r="BH16" i="1"/>
  <c r="BD16" i="1"/>
  <c r="BC16" i="1"/>
  <c r="BB16" i="1"/>
  <c r="BA16" i="1"/>
  <c r="AZ16" i="1"/>
  <c r="AY16" i="1"/>
  <c r="AX16" i="1"/>
  <c r="AW16" i="1"/>
  <c r="AV16" i="1"/>
  <c r="AU16" i="1"/>
  <c r="BL4" i="1"/>
  <c r="BK4" i="1"/>
  <c r="BJ4" i="1"/>
  <c r="BI4" i="1"/>
  <c r="BH4" i="1"/>
  <c r="BG4" i="1"/>
  <c r="BD4" i="1"/>
  <c r="BC4" i="1"/>
  <c r="BB4" i="1"/>
  <c r="BA4" i="1"/>
  <c r="AZ4" i="1"/>
  <c r="AY4" i="1"/>
  <c r="AX4" i="1"/>
  <c r="AW4" i="1"/>
  <c r="AV4" i="1"/>
  <c r="AU4" i="1"/>
  <c r="AT61" i="1"/>
  <c r="AQ4" i="1"/>
  <c r="AN4" i="1"/>
  <c r="AM4" i="1"/>
  <c r="AK4" i="1"/>
  <c r="AH4" i="1"/>
  <c r="AE4" i="1"/>
  <c r="Z4" i="1"/>
  <c r="Y4" i="1"/>
  <c r="BM58" i="1" l="1"/>
  <c r="BM61" i="1"/>
  <c r="BM38" i="2"/>
  <c r="BM42" i="2" s="1"/>
  <c r="BG42" i="2"/>
  <c r="BF42" i="2"/>
  <c r="BD42" i="2"/>
  <c r="BC42" i="2"/>
  <c r="BA42" i="2"/>
  <c r="AZ42" i="2"/>
  <c r="AY42" i="2"/>
  <c r="BH42" i="2"/>
  <c r="BI42" i="2"/>
  <c r="AX42" i="2"/>
  <c r="AW42" i="2"/>
  <c r="AV42" i="2"/>
  <c r="AU42" i="2"/>
  <c r="AT42" i="2"/>
  <c r="BE42" i="2"/>
  <c r="BB42" i="2"/>
  <c r="BL42" i="2"/>
  <c r="BK42" i="2"/>
  <c r="BJ42" i="2"/>
  <c r="H29" i="3"/>
  <c r="H6" i="3"/>
  <c r="H9" i="3"/>
  <c r="H7" i="3"/>
  <c r="H8" i="3"/>
  <c r="H23" i="3"/>
  <c r="H13" i="3"/>
  <c r="H21" i="3"/>
  <c r="H17" i="3"/>
  <c r="H14" i="3"/>
  <c r="H28" i="3"/>
  <c r="H15" i="3"/>
  <c r="H25" i="3"/>
  <c r="H30" i="3"/>
  <c r="H20" i="3"/>
  <c r="H16" i="3"/>
  <c r="H24" i="3"/>
  <c r="H10" i="3"/>
  <c r="H22" i="3"/>
  <c r="Y61" i="1"/>
  <c r="G6" i="3" s="1"/>
  <c r="G16" i="3"/>
  <c r="AE61" i="1"/>
  <c r="G14" i="3" s="1"/>
  <c r="AY61" i="1"/>
  <c r="J13" i="3" s="1"/>
  <c r="BG61" i="1"/>
  <c r="J23" i="3" s="1"/>
  <c r="G9" i="3"/>
  <c r="G10" i="3"/>
  <c r="Z61" i="1"/>
  <c r="G7" i="3" s="1"/>
  <c r="AH61" i="1"/>
  <c r="G17" i="3" s="1"/>
  <c r="G8" i="3"/>
  <c r="G20" i="3"/>
  <c r="AQ61" i="1"/>
  <c r="G30" i="3" s="1"/>
  <c r="BA61" i="1"/>
  <c r="J15" i="3" s="1"/>
  <c r="BI61" i="1"/>
  <c r="J25" i="3" s="1"/>
  <c r="G28" i="3"/>
  <c r="G29" i="3"/>
  <c r="AZ61" i="1"/>
  <c r="J14" i="3" s="1"/>
  <c r="BH61" i="1"/>
  <c r="J24" i="3" s="1"/>
  <c r="AW61" i="1"/>
  <c r="J9" i="3" s="1"/>
  <c r="J6" i="3"/>
  <c r="O6" i="3" s="1"/>
  <c r="BB61" i="1"/>
  <c r="J16" i="3" s="1"/>
  <c r="BJ61" i="1"/>
  <c r="J28" i="3" s="1"/>
  <c r="AK61" i="1"/>
  <c r="G22" i="3" s="1"/>
  <c r="AX61" i="1"/>
  <c r="J10" i="3" s="1"/>
  <c r="BF61" i="1"/>
  <c r="J22" i="3" s="1"/>
  <c r="AU61" i="1"/>
  <c r="J7" i="3" s="1"/>
  <c r="BC61" i="1"/>
  <c r="J17" i="3" s="1"/>
  <c r="BK61" i="1"/>
  <c r="J29" i="3" s="1"/>
  <c r="AV61" i="1"/>
  <c r="J8" i="3" s="1"/>
  <c r="BD61" i="1"/>
  <c r="BL61" i="1"/>
  <c r="J30" i="3" s="1"/>
  <c r="AM61" i="1"/>
  <c r="G24" i="3" s="1"/>
  <c r="G13" i="3"/>
  <c r="G15" i="3"/>
  <c r="AN61" i="1"/>
  <c r="G25" i="3" s="1"/>
  <c r="BE61" i="1"/>
  <c r="J21" i="3" s="1"/>
  <c r="AL61" i="1"/>
  <c r="G23" i="3" s="1"/>
  <c r="G21" i="3"/>
  <c r="J11" i="3" l="1"/>
  <c r="K28" i="3" a="1"/>
  <c r="K30" i="3" s="1"/>
  <c r="L30" i="3" s="1"/>
  <c r="I30" i="3"/>
  <c r="J20" i="3"/>
  <c r="K13" i="3" a="1"/>
  <c r="K16" i="3" s="1"/>
  <c r="O16" i="3" s="1"/>
  <c r="K20" i="3" a="1"/>
  <c r="K20" i="3" s="1"/>
  <c r="K6" i="3" a="1"/>
  <c r="K8" i="3" s="1"/>
  <c r="L8" i="3" l="1"/>
  <c r="O8" i="3"/>
  <c r="O20" i="3"/>
  <c r="O30" i="3"/>
  <c r="K29" i="3"/>
  <c r="O29" i="3" s="1"/>
  <c r="K28" i="3"/>
  <c r="O28" i="3" s="1"/>
  <c r="K14" i="3"/>
  <c r="O14" i="3" s="1"/>
  <c r="K15" i="3"/>
  <c r="O15" i="3" s="1"/>
  <c r="K17" i="3"/>
  <c r="O17" i="3" s="1"/>
  <c r="K13" i="3"/>
  <c r="O13" i="3" s="1"/>
  <c r="K6" i="3"/>
  <c r="K9" i="3"/>
  <c r="O9" i="3" s="1"/>
  <c r="K7" i="3"/>
  <c r="O7" i="3" s="1"/>
  <c r="K10" i="3"/>
  <c r="O10" i="3" s="1"/>
  <c r="K23" i="3"/>
  <c r="O23" i="3" s="1"/>
  <c r="K24" i="3"/>
  <c r="O24" i="3" s="1"/>
  <c r="K22" i="3"/>
  <c r="O22" i="3" s="1"/>
  <c r="K25" i="3"/>
  <c r="O25" i="3" s="1"/>
  <c r="K21" i="3"/>
  <c r="O21" i="3" s="1"/>
  <c r="K11" i="3" l="1"/>
  <c r="O11" i="3" s="1"/>
  <c r="U4" i="2" l="1"/>
  <c r="U42" i="2" s="1"/>
  <c r="P4" i="2"/>
  <c r="P42" i="2" s="1"/>
  <c r="H4" i="2"/>
  <c r="H42" i="2" s="1"/>
  <c r="S4" i="2"/>
  <c r="S42" i="2" s="1"/>
  <c r="V4" i="2"/>
  <c r="V42" i="2" s="1"/>
  <c r="R4" i="2"/>
  <c r="R42" i="2" s="1"/>
  <c r="M4" i="2"/>
  <c r="M42" i="2" s="1"/>
  <c r="K4" i="2"/>
  <c r="K42" i="2" s="1"/>
  <c r="E4" i="2"/>
  <c r="E42" i="2" s="1"/>
  <c r="D29" i="3" l="1"/>
  <c r="E29" i="3"/>
  <c r="N4" i="2"/>
  <c r="N42" i="2" s="1"/>
  <c r="E22" i="3"/>
  <c r="I4" i="2"/>
  <c r="I42" i="2" s="1"/>
  <c r="F4" i="2"/>
  <c r="F42" i="2" s="1"/>
  <c r="E8" i="3" s="1"/>
  <c r="E24" i="3"/>
  <c r="G31" i="3"/>
  <c r="J4" i="2"/>
  <c r="J42" i="2" s="1"/>
  <c r="D30" i="3"/>
  <c r="D4" i="2"/>
  <c r="D42" i="2" s="1"/>
  <c r="L4" i="2"/>
  <c r="L42" i="2" s="1"/>
  <c r="T4" i="2"/>
  <c r="T42" i="2" s="1"/>
  <c r="E15" i="3"/>
  <c r="E25" i="3"/>
  <c r="G4" i="2"/>
  <c r="G42" i="2" s="1"/>
  <c r="O4" i="2"/>
  <c r="O42" i="2" s="1"/>
  <c r="E17" i="3"/>
  <c r="E30" i="3"/>
  <c r="F29" i="3" l="1"/>
  <c r="F30" i="3"/>
  <c r="L24" i="3"/>
  <c r="L20" i="3"/>
  <c r="L13" i="3"/>
  <c r="L10" i="3"/>
  <c r="J31" i="3"/>
  <c r="L7" i="3"/>
  <c r="I20" i="3"/>
  <c r="D24" i="3"/>
  <c r="F24" i="3" s="1"/>
  <c r="L22" i="3"/>
  <c r="L14" i="3"/>
  <c r="H31" i="3"/>
  <c r="K31" i="3"/>
  <c r="L25" i="3"/>
  <c r="I29" i="3"/>
  <c r="E14" i="3"/>
  <c r="I9" i="3"/>
  <c r="I8" i="3"/>
  <c r="I17" i="3"/>
  <c r="I10" i="3"/>
  <c r="I22" i="3"/>
  <c r="I21" i="3"/>
  <c r="L15" i="3"/>
  <c r="I16" i="3"/>
  <c r="D14" i="3"/>
  <c r="I23" i="3"/>
  <c r="L29" i="3"/>
  <c r="I14" i="3"/>
  <c r="L21" i="3"/>
  <c r="E10" i="3"/>
  <c r="L17" i="3"/>
  <c r="D13" i="3"/>
  <c r="G11" i="3"/>
  <c r="J18" i="3"/>
  <c r="G18" i="3"/>
  <c r="L23" i="3"/>
  <c r="I7" i="3"/>
  <c r="H26" i="3"/>
  <c r="E7" i="3"/>
  <c r="D17" i="3"/>
  <c r="F17" i="3" s="1"/>
  <c r="D25" i="3"/>
  <c r="F25" i="3" s="1"/>
  <c r="D28" i="3"/>
  <c r="D31" i="3" s="1"/>
  <c r="D15" i="3"/>
  <c r="F15" i="3" s="1"/>
  <c r="D9" i="3"/>
  <c r="D20" i="3"/>
  <c r="D10" i="3"/>
  <c r="D7" i="3"/>
  <c r="E28" i="3"/>
  <c r="E31" i="3" s="1"/>
  <c r="H11" i="3"/>
  <c r="I6" i="3"/>
  <c r="L6" i="3"/>
  <c r="H18" i="3"/>
  <c r="I13" i="3"/>
  <c r="L9" i="3"/>
  <c r="L28" i="3"/>
  <c r="D6" i="3"/>
  <c r="I25" i="3"/>
  <c r="I24" i="3"/>
  <c r="D8" i="3"/>
  <c r="F8" i="3" s="1"/>
  <c r="L16" i="3"/>
  <c r="I15" i="3"/>
  <c r="I28" i="3"/>
  <c r="K26" i="3"/>
  <c r="K18" i="3"/>
  <c r="J26" i="3"/>
  <c r="G26" i="3"/>
  <c r="E6" i="3" l="1"/>
  <c r="E21" i="3"/>
  <c r="E20" i="3"/>
  <c r="E16" i="3"/>
  <c r="F16" i="3" s="1"/>
  <c r="E13" i="3"/>
  <c r="E9" i="3"/>
  <c r="O26" i="3"/>
  <c r="O18" i="3"/>
  <c r="O31" i="3"/>
  <c r="L11" i="3"/>
  <c r="G33" i="3"/>
  <c r="I31" i="3"/>
  <c r="J33" i="3"/>
  <c r="K33" i="3"/>
  <c r="H33" i="3"/>
  <c r="F7" i="3"/>
  <c r="F10" i="3"/>
  <c r="D22" i="3"/>
  <c r="D21" i="3"/>
  <c r="F14" i="3"/>
  <c r="F28" i="3"/>
  <c r="F31" i="3" s="1"/>
  <c r="D11" i="3"/>
  <c r="L31" i="3"/>
  <c r="D18" i="3"/>
  <c r="L18" i="3"/>
  <c r="I11" i="3"/>
  <c r="L26" i="3"/>
  <c r="I26" i="3"/>
  <c r="I18" i="3"/>
  <c r="O33" i="3" l="1"/>
  <c r="E26" i="3"/>
  <c r="E11" i="3"/>
  <c r="F21" i="3"/>
  <c r="F6" i="3"/>
  <c r="F20" i="3"/>
  <c r="E18" i="3"/>
  <c r="F13" i="3"/>
  <c r="F9" i="3"/>
  <c r="F22" i="3"/>
  <c r="L33" i="3"/>
  <c r="I33" i="3"/>
  <c r="D26" i="3"/>
  <c r="D33" i="3" s="1"/>
  <c r="D35" i="3" l="1"/>
  <c r="F35" i="3" s="1"/>
  <c r="F18" i="3"/>
  <c r="F26" i="3"/>
  <c r="E33" i="3"/>
  <c r="F11" i="3"/>
  <c r="D37" i="3" l="1"/>
  <c r="F33" i="3"/>
  <c r="F37" i="3" s="1"/>
</calcChain>
</file>

<file path=xl/sharedStrings.xml><?xml version="1.0" encoding="utf-8"?>
<sst xmlns="http://schemas.openxmlformats.org/spreadsheetml/2006/main" count="470" uniqueCount="194">
  <si>
    <t>DETAILS DES CHARGES</t>
  </si>
  <si>
    <t>Conseil National</t>
  </si>
  <si>
    <t>Congrès régional</t>
  </si>
  <si>
    <t>Rassemblements nationaux</t>
  </si>
  <si>
    <t>Formations BAFA-BAFD</t>
  </si>
  <si>
    <t>Séjour ouvert hiver</t>
  </si>
  <si>
    <t>Fonctionnement (charges et produits indirects)</t>
  </si>
  <si>
    <t>Achats</t>
  </si>
  <si>
    <t>Prestations éducatives</t>
  </si>
  <si>
    <t>Prestations éducatives EEDF</t>
  </si>
  <si>
    <t>Eau, gaz, électricité, combustible</t>
  </si>
  <si>
    <t>Petites fournitures et petit matériel</t>
  </si>
  <si>
    <t>Fournitures administratives</t>
  </si>
  <si>
    <t>Carburants</t>
  </si>
  <si>
    <t>Produits pharmaceutiques</t>
  </si>
  <si>
    <t>Fournitures éducatives et pédagogiques</t>
  </si>
  <si>
    <t>Achat de marchandises pour la revente</t>
  </si>
  <si>
    <t>Achat de marchandises à EEDF pour revente</t>
  </si>
  <si>
    <t>Services extérieurs</t>
  </si>
  <si>
    <t>Locations immobilières</t>
  </si>
  <si>
    <t>Locations terrains et centres EEDF</t>
  </si>
  <si>
    <t>Autres locations (matériel, véhicules)</t>
  </si>
  <si>
    <t>Location mobilères à EEDF</t>
  </si>
  <si>
    <t xml:space="preserve">Charges locatives et de copropriété </t>
  </si>
  <si>
    <t>Entretien et réparations</t>
  </si>
  <si>
    <t>Primes d'assurance</t>
  </si>
  <si>
    <t>Frais de formations extérieures</t>
  </si>
  <si>
    <t>Frais de formation EEDF</t>
  </si>
  <si>
    <t>Documentation</t>
  </si>
  <si>
    <t>Autres services extérieurs</t>
  </si>
  <si>
    <t>Honoraires</t>
  </si>
  <si>
    <t>Publication et promotion</t>
  </si>
  <si>
    <t>Publication et promotion à EEDF</t>
  </si>
  <si>
    <t>Transport des participants</t>
  </si>
  <si>
    <t>Trpt et déplac;, missions, réceptions</t>
  </si>
  <si>
    <t>Affranchissement, téléphone et internet</t>
  </si>
  <si>
    <t>Services bancaires</t>
  </si>
  <si>
    <t>Cotisations autres associations</t>
  </si>
  <si>
    <t>Impôts et taxes</t>
  </si>
  <si>
    <t>Impôts divers</t>
  </si>
  <si>
    <t>Charges de personnel</t>
  </si>
  <si>
    <t>Salaires bruts</t>
  </si>
  <si>
    <t>Charges de gestion courante</t>
  </si>
  <si>
    <t>Cotisations payées au siège</t>
  </si>
  <si>
    <t>Autres cotisations payées aux EEDF</t>
  </si>
  <si>
    <t>Indemnités services civiques EEDF</t>
  </si>
  <si>
    <t>Charges diverses</t>
  </si>
  <si>
    <t>Aides versées aux structures EEDF</t>
  </si>
  <si>
    <t>structures fermées</t>
  </si>
  <si>
    <t>Contribution nationale EEDF</t>
  </si>
  <si>
    <t>Charges financières</t>
  </si>
  <si>
    <t>Charges exceptionnelles</t>
  </si>
  <si>
    <t>Pénalités et amendes</t>
  </si>
  <si>
    <t>charges exceptionnelles</t>
  </si>
  <si>
    <t>Amortissements</t>
  </si>
  <si>
    <t>Dotation aux amortissements</t>
  </si>
  <si>
    <t>Dotation aux provisions</t>
  </si>
  <si>
    <t xml:space="preserve">TOTAL DES CHARGES </t>
  </si>
  <si>
    <t>DETAILS DES PRODUITS</t>
  </si>
  <si>
    <t>Ventes de produits et prestations</t>
  </si>
  <si>
    <t>Participation aux camps, activités</t>
  </si>
  <si>
    <t>Participation aux camps, activités EEDF</t>
  </si>
  <si>
    <t>Prestations de service CAF</t>
  </si>
  <si>
    <t>Vente de marchandises</t>
  </si>
  <si>
    <t>Vente de marchandises aux EEDF</t>
  </si>
  <si>
    <t>Locations immobilières &amp; mobilières</t>
  </si>
  <si>
    <t>Locations immobilières &amp; mobilières EEDF</t>
  </si>
  <si>
    <t>Produits activités annexes</t>
  </si>
  <si>
    <t>Produits activités annexes EEDF</t>
  </si>
  <si>
    <t>Subventions</t>
  </si>
  <si>
    <t>Subventions Nationales</t>
  </si>
  <si>
    <t>Subventions régionales</t>
  </si>
  <si>
    <t>Subventions départementales</t>
  </si>
  <si>
    <t>Subventions communales</t>
  </si>
  <si>
    <t>Subventions aides à l'emploi (CNASEA/ASP…)</t>
  </si>
  <si>
    <t>Subventions organismes publiques (CAF…)</t>
  </si>
  <si>
    <t>subventions organismes privés</t>
  </si>
  <si>
    <t>Fonds européens</t>
  </si>
  <si>
    <t>Produits de gestion courante</t>
  </si>
  <si>
    <t>Dons reçus</t>
  </si>
  <si>
    <t>Dons reversés par le siège national</t>
  </si>
  <si>
    <t>Cotisations des adhérents</t>
  </si>
  <si>
    <t>Autres produits de gestion courante</t>
  </si>
  <si>
    <t>Aides, bourses par EEDF</t>
  </si>
  <si>
    <t>Produits financiers</t>
  </si>
  <si>
    <t>Produits exceptionnels</t>
  </si>
  <si>
    <t>Quote-part de subvention d'investissement</t>
  </si>
  <si>
    <t>Reprise de provisions</t>
  </si>
  <si>
    <t>TOTAL DES PRODUITS</t>
  </si>
  <si>
    <t>ECLAIREUSES ECLAIREURS DE FRANCE</t>
  </si>
  <si>
    <t>TOTAL</t>
  </si>
  <si>
    <t>PRODUITS</t>
  </si>
  <si>
    <t>VIE INSTITUTIONNELLE</t>
  </si>
  <si>
    <t>Comité régional</t>
  </si>
  <si>
    <t>Équipe régionale</t>
  </si>
  <si>
    <t>Sous-total</t>
  </si>
  <si>
    <t>ACTIONS REGIONALES</t>
  </si>
  <si>
    <t>Formations des bénévoles (hors BAFA-BAFD)</t>
  </si>
  <si>
    <t>ACTIVITES OUVERTES</t>
  </si>
  <si>
    <t>Séjour ouvert été</t>
  </si>
  <si>
    <t>1. Contexte</t>
  </si>
  <si>
    <t xml:space="preserve"> -&gt; Masse salariale</t>
  </si>
  <si>
    <t xml:space="preserve"> -&gt; Subventions</t>
  </si>
  <si>
    <t>n° de</t>
  </si>
  <si>
    <t>CHARGES</t>
  </si>
  <si>
    <t>compte</t>
  </si>
  <si>
    <t>PROJECTION</t>
  </si>
  <si>
    <t>Organisme</t>
  </si>
  <si>
    <t>Montant</t>
  </si>
  <si>
    <t>Subventions d'état</t>
  </si>
  <si>
    <t xml:space="preserve">REGION </t>
  </si>
  <si>
    <t>RESULTAT</t>
  </si>
  <si>
    <t>EBE</t>
  </si>
  <si>
    <t>BUDGET V2</t>
  </si>
  <si>
    <t>BUDGET V1</t>
  </si>
  <si>
    <t>REEL AU …...</t>
  </si>
  <si>
    <t>Achat denrées alimentaires</t>
  </si>
  <si>
    <t>Subventions reversées par EEDF</t>
  </si>
  <si>
    <t>Subventions FONJEP Reversées par EEDF</t>
  </si>
  <si>
    <t>Produits des cessions d'immobilisations</t>
  </si>
  <si>
    <t>Indemnités d'assurance</t>
  </si>
  <si>
    <t>Salaires bruts CEE</t>
  </si>
  <si>
    <t>Cotisations patronales</t>
  </si>
  <si>
    <t>Cotisations patronales CEE</t>
  </si>
  <si>
    <t>EBE en % des charges</t>
  </si>
  <si>
    <t>CONTRIBUTION 10% année suivante</t>
  </si>
  <si>
    <t>Autres charges (médecine du travail, CSE...)</t>
  </si>
  <si>
    <t>AUTRES</t>
  </si>
  <si>
    <t>RESULTAT PROJECTION</t>
  </si>
  <si>
    <t>CHARGES A VENIR</t>
  </si>
  <si>
    <t>PRODUITS A VENIR</t>
  </si>
  <si>
    <t xml:space="preserve">RESULTAT REEL </t>
  </si>
  <si>
    <t>RESULTAT PREVISIONNEL</t>
  </si>
  <si>
    <t>valeurs comptables des immobilisations cédées</t>
  </si>
  <si>
    <t>ACTIVITES ( a personnaliser)</t>
  </si>
  <si>
    <t>Total SLA</t>
  </si>
  <si>
    <t>Total CONSOLIDE</t>
  </si>
  <si>
    <t>Total structure régionale</t>
  </si>
  <si>
    <t>Budget prévisionnel de l'année</t>
  </si>
  <si>
    <t>REGION CONSO</t>
  </si>
  <si>
    <t>…..........................</t>
  </si>
  <si>
    <t>Accueils des services civiques</t>
  </si>
  <si>
    <t>Rassemblements régionaux</t>
  </si>
  <si>
    <t>Camp accompagnement / DECLIC</t>
  </si>
  <si>
    <t>Groupes en création</t>
  </si>
  <si>
    <t>Autres subventions</t>
  </si>
  <si>
    <t>Subventions Aide à l'emploi</t>
  </si>
  <si>
    <t>Ce fichier fonctionne sur tout type de tableur.</t>
  </si>
  <si>
    <t>ANNEE DU BUDGET</t>
  </si>
  <si>
    <t>NOM DE LA REGION EEDF</t>
  </si>
  <si>
    <t>ACTIVITES
(a personnaliser en page Données initiales)</t>
  </si>
  <si>
    <t xml:space="preserve">Structure régionale </t>
  </si>
  <si>
    <t>Certaines cellules sont protégées pour eviter les erreurs d'écrasement de formules mais la protection peut être retirée sans mot de passe (pour les expérimentés).</t>
  </si>
  <si>
    <t>Il permet :</t>
  </si>
  <si>
    <t xml:space="preserve"> -&gt; la construction et la lecture du budget prévisionnel régional EEDF selon la double entrée : comptabilité générale (plan comptable) &amp; activités (analytique).</t>
  </si>
  <si>
    <t xml:space="preserve"> -&gt; la construction de 2 versions du budget (V1 et V2) et de matérialiser un point financier réel en cours d'année et de projeter les mois à venir</t>
  </si>
  <si>
    <t xml:space="preserve"> -&gt; de de saisir les budgets (format comptabilité générale) des SLA en V1 et V2 et d'obtenir ainsi le budget régional consolidé </t>
  </si>
  <si>
    <t xml:space="preserve"> -&gt; de formaliser une note d'accompagnement au budget</t>
  </si>
  <si>
    <t>Compléter le tableau suivant :</t>
  </si>
  <si>
    <t>[Rappel des faits marquants dans l’histoire récente de la structure régionale, type renouvellement des élus, problèmes rencontrés sur un séjour, projets lancés récemment ]</t>
  </si>
  <si>
    <t>3. Principales initiatives et actions nouvelles</t>
  </si>
  <si>
    <t>2. Actions &amp; activités reconduites</t>
  </si>
  <si>
    <t>[Liste des mini camp, stages, séjour ouvert, TREMPLIN… ]</t>
  </si>
  <si>
    <t>[Quels volumes (nombre de BAFA…), quelle fréquentation prévues (nombre de participants) ]</t>
  </si>
  <si>
    <t>[Changements notables dans les reconductions d'actions]</t>
  </si>
  <si>
    <t>[Quels volumes, quelle fréquentation prévues ]</t>
  </si>
  <si>
    <t>4. Points d'attention ou de risques identifiés</t>
  </si>
  <si>
    <t>Note d'accompagnement du budget</t>
  </si>
  <si>
    <t>[Rappel des caractéristiques de l’entité, nombre d’adhérents, nombre de structures…]</t>
  </si>
  <si>
    <t xml:space="preserve"> -&gt; Autres charges</t>
  </si>
  <si>
    <t>Activité</t>
  </si>
  <si>
    <t>REALISE</t>
  </si>
  <si>
    <t xml:space="preserve"> -&gt; Autres produits</t>
  </si>
  <si>
    <t>Infos complémentaires le cas échéant</t>
  </si>
  <si>
    <t>MODE D'EMPLOI</t>
  </si>
  <si>
    <t>Une liste d'activités pour lesquelles vous devrez renseigner les budgets est proposée par défaut, elle peut être complétée ou remplacée.</t>
  </si>
  <si>
    <t xml:space="preserve"> -&gt; Compléter l'onglet "Données initiales" </t>
  </si>
  <si>
    <t xml:space="preserve"> -&gt; Compléter l'onglet "CHARGES struct région"</t>
  </si>
  <si>
    <t>Il s'agit d'un tableau croisé dont les lignes représentent la comptabilité générale et les colonnes représentent les activités créées précédement (analytique).</t>
  </si>
  <si>
    <t xml:space="preserve"> -&gt; Compléter l'onglet "PRODUITS struct région"</t>
  </si>
  <si>
    <t>3 "pavés" identiques de colonnes correspondent respectivement à la version 1 du prévisionnel, la version 2, le réalisé. Pour faciliter la lecture de l'onglet, ces 3 pavés peuvent être masqués ou affichés en cliquant sur les + ou - situés au dessus de la première ligne.</t>
  </si>
  <si>
    <t xml:space="preserve"> -&gt; Compléter l'onglet "Note d'accompagnement"</t>
  </si>
  <si>
    <t xml:space="preserve"> -&gt; Saisir les  budgets des SLA dans l'onglet "V1 RESULTAT &amp; SLA" ou "V2 RESULTAT &amp; SLA"</t>
  </si>
  <si>
    <t xml:space="preserve"> -&gt; Consulter l'onglet "Budget activités analytique"</t>
  </si>
  <si>
    <t>La saisie doit être faite dans les colonnes "SLA".</t>
  </si>
  <si>
    <t>SLA . . .</t>
  </si>
  <si>
    <t>Cet onglet permet d'obtenir une lecture comptable du budget prévisionnel consolidé. Les colonnes des SLA et de la structure régionale peuvent être masquées pour ne faire apparaitre que le consolidé en cliquant sur les + ou - situés au dessus de la première ligne.</t>
  </si>
  <si>
    <t>Cet onglet permet d'obtenir la lecture synthétique du budget analytique de la structure régionale et des résultats prévisionnels cumulés des SLA.</t>
  </si>
  <si>
    <t>Marche à suivre</t>
  </si>
  <si>
    <t>Cet onglet permet également de saisir les dépenses et recettes prévisionnelles intervenant après la date de la situation réelle en cours d’année.</t>
  </si>
  <si>
    <t>…......................................</t>
  </si>
  <si>
    <t>Vous devez renseigner les montants de dépenses prévues dans les cases situées à l'intersection entre compte comptable et activité (exemple : au moment de la construction du budget V1, il est prévu 5000 euros de dépenses alimentaires annuelles pour les formations BAFA-BAFD  -&gt; saisir 5000 en case N13)</t>
  </si>
  <si>
    <t>Idem que l'onglet des charges</t>
  </si>
  <si>
    <t xml:space="preserve"> -&gt; Investissements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</si>
</sst>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quot;   &quot;;\-#,##0&quot;   &quot;"/>
    <numFmt numFmtId="165" formatCode="0;\-0;&quot;&quot;;@"/>
    <numFmt numFmtId="166" formatCode="&quot; $&quot;* #,##0\ ;&quot; $&quot;* \(#,##0\);&quot; $&quot;* &quot;- &quot;;\ @\ "/>
    <numFmt numFmtId="167" formatCode="\ * #,##0.00&quot; € &quot;;\-* #,##0.00&quot; € &quot;;\ * \-#&quot; € &quot;;\ @\ "/>
    <numFmt numFmtId="168" formatCode="#,##0;\-#,##0;\°"/>
    <numFmt numFmtId="169" formatCode="\ * #,##0.00&quot;    &quot;;\-* #,##0.00&quot;    &quot;;\ * \-#&quot;    &quot;;\ @"/>
    <numFmt numFmtId="170" formatCode="* #,##0.00\ [$€-40C]\ ;\-* #,##0.00\ [$€-40C]\ ;* \-#\ [$€-40C]\ ;\ @\ "/>
    <numFmt numFmtId="171" formatCode="_-* #,##0_-;\-* #,##0_-;_-* &quot;-&quot;??_-;_-@_-"/>
  </numFmts>
  <fonts count="45" x14ac:knownFonts="1">
    <font>
      <sz val="9"/>
      <color rgb="FF595959"/>
      <name val="Arial"/>
      <family val="2"/>
    </font>
    <font>
      <b/>
      <sz val="16"/>
      <name val="Arial"/>
      <family val="2"/>
    </font>
    <font>
      <sz val="9"/>
      <name val="Arial"/>
      <family val="2"/>
    </font>
    <font>
      <b/>
      <sz val="28"/>
      <color rgb="FF808080"/>
      <name val="Arial"/>
      <family val="2"/>
    </font>
    <font>
      <b/>
      <sz val="9"/>
      <color rgb="FF808080"/>
      <name val="Arial"/>
      <family val="2"/>
    </font>
    <font>
      <b/>
      <sz val="9"/>
      <name val="Arial"/>
      <family val="2"/>
    </font>
    <font>
      <b/>
      <sz val="28"/>
      <name val="Arial"/>
      <family val="2"/>
    </font>
    <font>
      <sz val="10"/>
      <name val="Arial"/>
      <family val="2"/>
    </font>
    <font>
      <b/>
      <sz val="9"/>
      <color rgb="FF595959"/>
      <name val="Arial"/>
      <family val="2"/>
    </font>
    <font>
      <b/>
      <sz val="12"/>
      <name val="Arial"/>
      <family val="2"/>
    </font>
    <font>
      <b/>
      <sz val="11"/>
      <name val="Arial"/>
      <family val="2"/>
    </font>
    <font>
      <sz val="9"/>
      <color rgb="FF000000"/>
      <name val="Arial"/>
      <family val="2"/>
    </font>
    <font>
      <sz val="20"/>
      <color rgb="FF000000"/>
      <name val="Calibri"/>
      <family val="2"/>
    </font>
    <font>
      <sz val="9"/>
      <color rgb="FF000000"/>
      <name val="Calibri"/>
      <family val="2"/>
    </font>
    <font>
      <b/>
      <sz val="9"/>
      <name val="Calibri"/>
      <family val="2"/>
    </font>
    <font>
      <b/>
      <sz val="8"/>
      <name val="Calibri"/>
      <family val="2"/>
    </font>
    <font>
      <b/>
      <sz val="8"/>
      <color rgb="FF000000"/>
      <name val="Calibri"/>
      <family val="2"/>
    </font>
    <font>
      <sz val="9"/>
      <color rgb="FF595959"/>
      <name val="Arial"/>
      <family val="2"/>
    </font>
    <font>
      <b/>
      <sz val="9"/>
      <color theme="8" tint="-0.249977111117893"/>
      <name val="Arial"/>
      <family val="2"/>
    </font>
    <font>
      <b/>
      <sz val="12"/>
      <color rgb="FFFF0000"/>
      <name val="Arial"/>
      <family val="2"/>
    </font>
    <font>
      <b/>
      <sz val="9"/>
      <color rgb="FFFF0000"/>
      <name val="Arial"/>
      <family val="2"/>
    </font>
    <font>
      <sz val="9"/>
      <name val="Calibri"/>
      <family val="2"/>
    </font>
    <font>
      <b/>
      <sz val="9"/>
      <color rgb="FF000000"/>
      <name val="Calibri"/>
      <family val="2"/>
    </font>
    <font>
      <b/>
      <sz val="12"/>
      <color theme="1"/>
      <name val="Arial"/>
      <family val="2"/>
    </font>
    <font>
      <sz val="9"/>
      <color theme="1"/>
      <name val="Calibri"/>
      <family val="2"/>
    </font>
    <font>
      <sz val="9"/>
      <color rgb="FF595959"/>
      <name val="Calibri"/>
      <family val="2"/>
    </font>
    <font>
      <sz val="10"/>
      <name val="Calibri"/>
      <family val="2"/>
    </font>
    <font>
      <b/>
      <sz val="9"/>
      <color theme="1"/>
      <name val="Calibri"/>
      <family val="2"/>
    </font>
    <font>
      <sz val="9"/>
      <color rgb="FFFF0000"/>
      <name val="Calibri"/>
      <family val="2"/>
    </font>
    <font>
      <b/>
      <sz val="14"/>
      <name val="Arial"/>
      <family val="2"/>
    </font>
    <font>
      <sz val="14"/>
      <color rgb="FF595959"/>
      <name val="Arial"/>
      <family val="2"/>
    </font>
    <font>
      <u/>
      <sz val="9"/>
      <color theme="10"/>
      <name val="Arial"/>
      <family val="2"/>
    </font>
    <font>
      <sz val="11"/>
      <color theme="1"/>
      <name val="Montserrat"/>
    </font>
    <font>
      <sz val="9"/>
      <name val="Montserrat"/>
    </font>
    <font>
      <b/>
      <sz val="9"/>
      <name val="Montserrat"/>
    </font>
    <font>
      <sz val="10"/>
      <name val="Montserrat"/>
    </font>
    <font>
      <b/>
      <sz val="11"/>
      <name val="Montserrat"/>
    </font>
    <font>
      <sz val="11"/>
      <color rgb="FF595959"/>
      <name val="Montserrat"/>
    </font>
    <font>
      <b/>
      <sz val="11"/>
      <color theme="1"/>
      <name val="Montserrat"/>
    </font>
    <font>
      <b/>
      <sz val="11"/>
      <color rgb="FF333333"/>
      <name val="Montserrat"/>
    </font>
    <font>
      <sz val="11"/>
      <color rgb="FF333333"/>
      <name val="Montserrat"/>
    </font>
    <font>
      <sz val="11"/>
      <name val="Montserrat"/>
    </font>
    <font>
      <i/>
      <sz val="11"/>
      <color rgb="FF333399"/>
      <name val="Montserrat"/>
    </font>
    <font>
      <b/>
      <sz val="10"/>
      <name val="Montserrat"/>
    </font>
    <font>
      <b/>
      <i/>
      <sz val="11"/>
      <color theme="9" tint="-0.499984740745262"/>
      <name val="Montserrat"/>
    </font>
  </fonts>
  <fills count="30">
    <fill>
      <patternFill patternType="none"/>
    </fill>
    <fill>
      <patternFill patternType="gray125"/>
    </fill>
    <fill>
      <patternFill patternType="solid">
        <fgColor rgb="FF00CCFF"/>
        <bgColor rgb="FF00B0F0"/>
      </patternFill>
    </fill>
    <fill>
      <patternFill patternType="solid">
        <fgColor rgb="FFFF6600"/>
        <bgColor rgb="FFFF972F"/>
      </patternFill>
    </fill>
    <fill>
      <patternFill patternType="solid">
        <fgColor rgb="FFFFCC99"/>
        <bgColor rgb="FFFAC090"/>
      </patternFill>
    </fill>
    <fill>
      <patternFill patternType="solid">
        <fgColor rgb="FFFFFFFF"/>
        <bgColor rgb="FFF2F2F2"/>
      </patternFill>
    </fill>
    <fill>
      <patternFill patternType="solid">
        <fgColor rgb="FFFFFFCC"/>
        <bgColor rgb="FFFDEADA"/>
      </patternFill>
    </fill>
    <fill>
      <patternFill patternType="solid">
        <fgColor rgb="FFCCFFFF"/>
        <bgColor rgb="FFDAEDF3"/>
      </patternFill>
    </fill>
    <fill>
      <patternFill patternType="solid">
        <fgColor rgb="FFFF99CC"/>
        <bgColor rgb="FFF4B183"/>
      </patternFill>
    </fill>
    <fill>
      <patternFill patternType="solid">
        <fgColor rgb="FFFFFF00"/>
        <bgColor rgb="FFFFC000"/>
      </patternFill>
    </fill>
    <fill>
      <patternFill patternType="solid">
        <fgColor rgb="FFDEEBF7"/>
        <bgColor rgb="FFDAEDF3"/>
      </patternFill>
    </fill>
    <fill>
      <patternFill patternType="solid">
        <fgColor rgb="FFFCE4D3"/>
        <bgColor rgb="FFFBE5D6"/>
      </patternFill>
    </fill>
    <fill>
      <patternFill patternType="solid">
        <fgColor rgb="FFDAEDF3"/>
        <bgColor rgb="FFDEEBF7"/>
      </patternFill>
    </fill>
    <fill>
      <patternFill patternType="solid">
        <fgColor rgb="FFFFFFCC"/>
        <bgColor rgb="FFFBE5D6"/>
      </patternFill>
    </fill>
    <fill>
      <patternFill patternType="solid">
        <fgColor theme="0"/>
        <bgColor indexed="64"/>
      </patternFill>
    </fill>
    <fill>
      <patternFill patternType="solid">
        <fgColor rgb="FFFFCE3C"/>
        <bgColor rgb="FFFFC000"/>
      </patternFill>
    </fill>
    <fill>
      <patternFill patternType="solid">
        <fgColor theme="8" tint="0.79998168889431442"/>
        <bgColor rgb="FFFFC000"/>
      </patternFill>
    </fill>
    <fill>
      <patternFill patternType="solid">
        <fgColor theme="2" tint="-9.9978637043366805E-2"/>
        <bgColor rgb="FFFDEADA"/>
      </patternFill>
    </fill>
    <fill>
      <patternFill patternType="solid">
        <fgColor theme="2" tint="-9.9978637043366805E-2"/>
        <bgColor rgb="FFFAC090"/>
      </patternFill>
    </fill>
    <fill>
      <patternFill patternType="solid">
        <fgColor rgb="FFFFFF00"/>
        <bgColor indexed="64"/>
      </patternFill>
    </fill>
    <fill>
      <patternFill patternType="solid">
        <fgColor rgb="FFFFC000"/>
        <bgColor indexed="64"/>
      </patternFill>
    </fill>
    <fill>
      <patternFill patternType="solid">
        <fgColor theme="8" tint="0.59999389629810485"/>
        <bgColor indexed="64"/>
      </patternFill>
    </fill>
    <fill>
      <patternFill patternType="solid">
        <fgColor rgb="FF92D050"/>
        <bgColor rgb="FFF2F2F2"/>
      </patternFill>
    </fill>
    <fill>
      <patternFill patternType="solid">
        <fgColor theme="2" tint="-9.9978637043366805E-2"/>
        <bgColor indexed="64"/>
      </patternFill>
    </fill>
    <fill>
      <patternFill patternType="solid">
        <fgColor theme="9" tint="0.79998168889431442"/>
        <bgColor indexed="64"/>
      </patternFill>
    </fill>
    <fill>
      <patternFill patternType="solid">
        <fgColor rgb="FFFFCE3C"/>
        <bgColor indexed="64"/>
      </patternFill>
    </fill>
    <fill>
      <patternFill patternType="solid">
        <fgColor theme="8" tint="0.79998168889431442"/>
        <bgColor indexed="64"/>
      </patternFill>
    </fill>
    <fill>
      <patternFill patternType="solid">
        <fgColor theme="2"/>
        <bgColor indexed="64"/>
      </patternFill>
    </fill>
    <fill>
      <patternFill patternType="solid">
        <fgColor theme="9" tint="0.59999389629810485"/>
        <bgColor indexed="64"/>
      </patternFill>
    </fill>
    <fill>
      <patternFill patternType="solid">
        <fgColor rgb="FFFFCE3C"/>
        <bgColor rgb="FFFF972F"/>
      </patternFill>
    </fill>
  </fills>
  <borders count="84">
    <border>
      <left/>
      <right/>
      <top/>
      <bottom/>
      <diagonal/>
    </border>
    <border>
      <left style="thin">
        <color auto="1"/>
      </left>
      <right style="medium">
        <color auto="1"/>
      </right>
      <top style="medium">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medium">
        <color auto="1"/>
      </bottom>
      <diagonal/>
    </border>
    <border>
      <left style="thin">
        <color auto="1"/>
      </left>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bottom/>
      <diagonal/>
    </border>
    <border>
      <left style="thin">
        <color auto="1"/>
      </left>
      <right/>
      <top/>
      <bottom/>
      <diagonal/>
    </border>
    <border>
      <left style="thin">
        <color auto="1"/>
      </left>
      <right style="medium">
        <color auto="1"/>
      </right>
      <top/>
      <bottom/>
      <diagonal/>
    </border>
    <border>
      <left style="medium">
        <color auto="1"/>
      </left>
      <right/>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medium">
        <color auto="1"/>
      </left>
      <right style="thin">
        <color auto="1"/>
      </right>
      <top/>
      <bottom/>
      <diagonal/>
    </border>
    <border>
      <left style="thin">
        <color auto="1"/>
      </left>
      <right style="thin">
        <color auto="1"/>
      </right>
      <top/>
      <bottom/>
      <diagonal/>
    </border>
    <border>
      <left style="medium">
        <color auto="1"/>
      </left>
      <right/>
      <top style="medium">
        <color auto="1"/>
      </top>
      <bottom/>
      <diagonal/>
    </border>
    <border>
      <left style="medium">
        <color auto="1"/>
      </left>
      <right/>
      <top style="thin">
        <color auto="1"/>
      </top>
      <bottom/>
      <diagonal/>
    </border>
    <border>
      <left/>
      <right style="thin">
        <color auto="1"/>
      </right>
      <top style="medium">
        <color auto="1"/>
      </top>
      <bottom style="medium">
        <color auto="1"/>
      </bottom>
      <diagonal/>
    </border>
    <border>
      <left/>
      <right style="thin">
        <color auto="1"/>
      </right>
      <top/>
      <bottom style="thin">
        <color auto="1"/>
      </bottom>
      <diagonal/>
    </border>
    <border>
      <left/>
      <right style="thin">
        <color auto="1"/>
      </right>
      <top style="thin">
        <color auto="1"/>
      </top>
      <bottom/>
      <diagonal/>
    </border>
    <border>
      <left style="medium">
        <color auto="1"/>
      </left>
      <right style="medium">
        <color auto="1"/>
      </right>
      <top/>
      <bottom/>
      <diagonal/>
    </border>
    <border>
      <left/>
      <right style="thin">
        <color auto="1"/>
      </right>
      <top/>
      <bottom/>
      <diagonal/>
    </border>
    <border>
      <left style="medium">
        <color auto="1"/>
      </left>
      <right style="medium">
        <color auto="1"/>
      </right>
      <top style="medium">
        <color auto="1"/>
      </top>
      <bottom/>
      <diagonal/>
    </border>
    <border>
      <left style="medium">
        <color auto="1"/>
      </left>
      <right style="thin">
        <color auto="1"/>
      </right>
      <top/>
      <bottom style="medium">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auto="1"/>
      </left>
      <right/>
      <top/>
      <bottom style="thin">
        <color auto="1"/>
      </bottom>
      <diagonal/>
    </border>
    <border>
      <left style="thin">
        <color rgb="FF003366"/>
      </left>
      <right style="thin">
        <color rgb="FF003366"/>
      </right>
      <top style="thin">
        <color rgb="FF003366"/>
      </top>
      <bottom style="thin">
        <color rgb="FF003366"/>
      </bottom>
      <diagonal/>
    </border>
    <border>
      <left style="thin">
        <color rgb="FF003366"/>
      </left>
      <right style="thin">
        <color rgb="FF003366"/>
      </right>
      <top style="thin">
        <color rgb="FF003366"/>
      </top>
      <bottom/>
      <diagonal/>
    </border>
    <border>
      <left style="thin">
        <color rgb="FF003366"/>
      </left>
      <right/>
      <top style="thin">
        <color rgb="FF003366"/>
      </top>
      <bottom style="thin">
        <color rgb="FF003366"/>
      </bottom>
      <diagonal/>
    </border>
    <border>
      <left/>
      <right/>
      <top/>
      <bottom style="thin">
        <color auto="1"/>
      </bottom>
      <diagonal/>
    </border>
    <border>
      <left/>
      <right style="thin">
        <color rgb="FF003366"/>
      </right>
      <top/>
      <bottom style="thin">
        <color rgb="FF003366"/>
      </bottom>
      <diagonal/>
    </border>
    <border>
      <left style="thin">
        <color rgb="FF003366"/>
      </left>
      <right/>
      <top/>
      <bottom style="thin">
        <color rgb="FF003366"/>
      </bottom>
      <diagonal/>
    </border>
    <border>
      <left style="thin">
        <color rgb="FF003366"/>
      </left>
      <right style="thin">
        <color rgb="FF003366"/>
      </right>
      <top/>
      <bottom style="thin">
        <color rgb="FF003366"/>
      </bottom>
      <diagonal/>
    </border>
    <border>
      <left/>
      <right style="thin">
        <color auto="1"/>
      </right>
      <top style="medium">
        <color auto="1"/>
      </top>
      <bottom/>
      <diagonal/>
    </border>
    <border>
      <left/>
      <right style="medium">
        <color auto="1"/>
      </right>
      <top/>
      <bottom style="medium">
        <color auto="1"/>
      </bottom>
      <diagonal/>
    </border>
    <border>
      <left/>
      <right style="medium">
        <color auto="1"/>
      </right>
      <top style="medium">
        <color auto="1"/>
      </top>
      <bottom style="medium">
        <color auto="1"/>
      </bottom>
      <diagonal/>
    </border>
    <border>
      <left style="thin">
        <color auto="1"/>
      </left>
      <right style="thick">
        <color auto="1"/>
      </right>
      <top style="thin">
        <color auto="1"/>
      </top>
      <bottom style="thin">
        <color auto="1"/>
      </bottom>
      <diagonal/>
    </border>
    <border>
      <left style="thin">
        <color auto="1"/>
      </left>
      <right style="thick">
        <color auto="1"/>
      </right>
      <top/>
      <bottom style="medium">
        <color auto="1"/>
      </bottom>
      <diagonal/>
    </border>
    <border>
      <left style="thin">
        <color auto="1"/>
      </left>
      <right style="thick">
        <color auto="1"/>
      </right>
      <top style="medium">
        <color auto="1"/>
      </top>
      <bottom style="thin">
        <color auto="1"/>
      </bottom>
      <diagonal/>
    </border>
    <border>
      <left style="thin">
        <color auto="1"/>
      </left>
      <right style="thick">
        <color auto="1"/>
      </right>
      <top style="thin">
        <color auto="1"/>
      </top>
      <bottom style="medium">
        <color auto="1"/>
      </bottom>
      <diagonal/>
    </border>
    <border>
      <left style="thin">
        <color auto="1"/>
      </left>
      <right style="thick">
        <color auto="1"/>
      </right>
      <top/>
      <bottom/>
      <diagonal/>
    </border>
    <border>
      <left style="thin">
        <color auto="1"/>
      </left>
      <right style="thick">
        <color auto="1"/>
      </right>
      <top style="medium">
        <color auto="1"/>
      </top>
      <bottom/>
      <diagonal/>
    </border>
    <border>
      <left style="thin">
        <color auto="1"/>
      </left>
      <right style="thick">
        <color auto="1"/>
      </right>
      <top style="medium">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thin">
        <color auto="1"/>
      </left>
      <right style="thick">
        <color auto="1"/>
      </right>
      <top/>
      <bottom style="thin">
        <color auto="1"/>
      </bottom>
      <diagonal/>
    </border>
    <border>
      <left style="thin">
        <color auto="1"/>
      </left>
      <right style="thick">
        <color auto="1"/>
      </right>
      <top style="thin">
        <color auto="1"/>
      </top>
      <bottom/>
      <diagonal/>
    </border>
    <border>
      <left style="thick">
        <color auto="1"/>
      </left>
      <right style="thick">
        <color auto="1"/>
      </right>
      <top style="medium">
        <color auto="1"/>
      </top>
      <bottom style="thin">
        <color auto="1"/>
      </bottom>
      <diagonal/>
    </border>
    <border>
      <left style="thick">
        <color auto="1"/>
      </left>
      <right style="thick">
        <color auto="1"/>
      </right>
      <top style="thin">
        <color auto="1"/>
      </top>
      <bottom style="thin">
        <color auto="1"/>
      </bottom>
      <diagonal/>
    </border>
    <border>
      <left style="medium">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style="thin">
        <color auto="1"/>
      </top>
      <bottom/>
      <diagonal/>
    </border>
  </borders>
  <cellStyleXfs count="7">
    <xf numFmtId="0" fontId="0" fillId="0" borderId="0">
      <alignment vertical="center"/>
    </xf>
    <xf numFmtId="167" fontId="17" fillId="0" borderId="0" applyBorder="0" applyProtection="0">
      <alignment vertical="center"/>
    </xf>
    <xf numFmtId="0" fontId="17" fillId="0" borderId="0">
      <alignment vertical="center"/>
    </xf>
    <xf numFmtId="0" fontId="8" fillId="0" borderId="0" applyProtection="0">
      <alignment vertical="center"/>
    </xf>
    <xf numFmtId="43" fontId="17" fillId="0" borderId="0" applyFont="0" applyFill="0" applyBorder="0" applyAlignment="0" applyProtection="0"/>
    <xf numFmtId="9" fontId="17" fillId="0" borderId="0" applyFont="0" applyFill="0" applyBorder="0" applyAlignment="0" applyProtection="0"/>
    <xf numFmtId="0" fontId="31" fillId="0" borderId="0" applyNumberFormat="0" applyFill="0" applyBorder="0" applyAlignment="0" applyProtection="0">
      <alignment vertical="center"/>
    </xf>
  </cellStyleXfs>
  <cellXfs count="493">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Alignment="1">
      <alignment horizontal="left" vertical="center" indent="2"/>
    </xf>
    <xf numFmtId="0" fontId="4" fillId="0" borderId="0" xfId="0" applyFont="1">
      <alignment vertical="center"/>
    </xf>
    <xf numFmtId="0" fontId="5" fillId="0" borderId="7" xfId="0" applyFont="1" applyBorder="1">
      <alignment vertical="center"/>
    </xf>
    <xf numFmtId="0" fontId="5" fillId="0" borderId="8" xfId="0" applyFont="1" applyBorder="1">
      <alignment vertical="center"/>
    </xf>
    <xf numFmtId="3" fontId="5" fillId="6" borderId="4" xfId="0" applyNumberFormat="1" applyFont="1" applyFill="1" applyBorder="1">
      <alignment vertical="center"/>
    </xf>
    <xf numFmtId="3" fontId="5" fillId="6" borderId="5" xfId="0" applyNumberFormat="1" applyFont="1" applyFill="1" applyBorder="1">
      <alignment vertical="center"/>
    </xf>
    <xf numFmtId="3" fontId="5" fillId="6" borderId="6" xfId="0" applyNumberFormat="1" applyFont="1" applyFill="1" applyBorder="1">
      <alignment vertical="center"/>
    </xf>
    <xf numFmtId="3" fontId="5" fillId="7" borderId="4" xfId="0" applyNumberFormat="1" applyFont="1" applyFill="1" applyBorder="1">
      <alignment vertical="center"/>
    </xf>
    <xf numFmtId="3" fontId="5" fillId="7" borderId="5" xfId="0" applyNumberFormat="1" applyFont="1" applyFill="1" applyBorder="1">
      <alignment vertical="center"/>
    </xf>
    <xf numFmtId="3" fontId="5" fillId="7" borderId="8" xfId="0" applyNumberFormat="1" applyFont="1" applyFill="1" applyBorder="1">
      <alignment vertical="center"/>
    </xf>
    <xf numFmtId="3" fontId="5" fillId="8" borderId="7" xfId="0" applyNumberFormat="1" applyFont="1" applyFill="1" applyBorder="1">
      <alignment vertical="center"/>
    </xf>
    <xf numFmtId="3" fontId="5" fillId="8" borderId="8" xfId="0" applyNumberFormat="1" applyFont="1" applyFill="1" applyBorder="1">
      <alignment vertical="center"/>
    </xf>
    <xf numFmtId="3" fontId="5" fillId="8" borderId="6" xfId="0" applyNumberFormat="1" applyFont="1" applyFill="1" applyBorder="1">
      <alignment vertical="center"/>
    </xf>
    <xf numFmtId="3" fontId="5" fillId="6" borderId="9" xfId="0" applyNumberFormat="1" applyFont="1" applyFill="1" applyBorder="1">
      <alignment vertical="center"/>
    </xf>
    <xf numFmtId="3" fontId="5" fillId="6" borderId="8" xfId="0" applyNumberFormat="1" applyFont="1" applyFill="1" applyBorder="1">
      <alignment vertical="center"/>
    </xf>
    <xf numFmtId="0" fontId="2" fillId="0" borderId="10" xfId="0" applyFont="1" applyBorder="1">
      <alignment vertical="center"/>
    </xf>
    <xf numFmtId="0" fontId="2" fillId="0" borderId="11" xfId="0" applyFont="1" applyBorder="1">
      <alignment vertical="center"/>
    </xf>
    <xf numFmtId="165" fontId="2" fillId="6" borderId="12" xfId="0" applyNumberFormat="1" applyFont="1" applyFill="1" applyBorder="1" applyProtection="1">
      <alignment vertical="center"/>
      <protection locked="0"/>
    </xf>
    <xf numFmtId="165" fontId="2" fillId="7" borderId="13" xfId="0" applyNumberFormat="1" applyFont="1" applyFill="1" applyBorder="1" applyProtection="1">
      <alignment vertical="center"/>
      <protection locked="0"/>
    </xf>
    <xf numFmtId="165" fontId="2" fillId="7" borderId="15" xfId="0" applyNumberFormat="1" applyFont="1" applyFill="1" applyBorder="1" applyProtection="1">
      <alignment vertical="center"/>
      <protection locked="0"/>
    </xf>
    <xf numFmtId="165" fontId="2" fillId="8" borderId="17" xfId="0" applyNumberFormat="1" applyFont="1" applyFill="1" applyBorder="1" applyProtection="1">
      <alignment vertical="center"/>
      <protection locked="0"/>
    </xf>
    <xf numFmtId="165" fontId="2" fillId="6" borderId="16" xfId="0" applyNumberFormat="1" applyFont="1" applyFill="1" applyBorder="1" applyProtection="1">
      <alignment vertical="center"/>
      <protection locked="0"/>
    </xf>
    <xf numFmtId="0" fontId="2" fillId="0" borderId="19" xfId="0" applyFont="1" applyBorder="1">
      <alignment vertical="center"/>
    </xf>
    <xf numFmtId="0" fontId="2" fillId="0" borderId="20" xfId="0" applyFont="1" applyBorder="1">
      <alignment vertical="center"/>
    </xf>
    <xf numFmtId="165" fontId="2" fillId="6" borderId="21" xfId="0" applyNumberFormat="1" applyFont="1" applyFill="1" applyBorder="1" applyProtection="1">
      <alignment vertical="center"/>
      <protection locked="0"/>
    </xf>
    <xf numFmtId="165" fontId="2" fillId="6" borderId="3" xfId="0" applyNumberFormat="1" applyFont="1" applyFill="1" applyBorder="1" applyProtection="1">
      <alignment vertical="center"/>
      <protection locked="0"/>
    </xf>
    <xf numFmtId="165" fontId="2" fillId="6" borderId="22" xfId="0" applyNumberFormat="1" applyFont="1" applyFill="1" applyBorder="1" applyProtection="1">
      <alignment vertical="center"/>
      <protection locked="0"/>
    </xf>
    <xf numFmtId="165" fontId="2" fillId="7" borderId="3" xfId="0" applyNumberFormat="1" applyFont="1" applyFill="1" applyBorder="1" applyProtection="1">
      <alignment vertical="center"/>
      <protection locked="0"/>
    </xf>
    <xf numFmtId="165" fontId="2" fillId="7" borderId="20" xfId="0" applyNumberFormat="1" applyFont="1" applyFill="1" applyBorder="1" applyProtection="1">
      <alignment vertical="center"/>
      <protection locked="0"/>
    </xf>
    <xf numFmtId="165" fontId="2" fillId="8" borderId="3" xfId="0" applyNumberFormat="1" applyFont="1" applyFill="1" applyBorder="1" applyProtection="1">
      <alignment vertical="center"/>
      <protection locked="0"/>
    </xf>
    <xf numFmtId="0" fontId="2" fillId="0" borderId="23" xfId="0" applyFont="1" applyBorder="1">
      <alignment vertical="center"/>
    </xf>
    <xf numFmtId="0" fontId="2" fillId="0" borderId="24" xfId="0" applyFont="1" applyBorder="1">
      <alignment vertical="center"/>
    </xf>
    <xf numFmtId="165" fontId="2" fillId="6" borderId="25" xfId="0" applyNumberFormat="1" applyFont="1" applyFill="1" applyBorder="1" applyProtection="1">
      <alignment vertical="center"/>
      <protection locked="0"/>
    </xf>
    <xf numFmtId="165" fontId="2" fillId="6" borderId="26" xfId="0" applyNumberFormat="1" applyFont="1" applyFill="1" applyBorder="1" applyProtection="1">
      <alignment vertical="center"/>
      <protection locked="0"/>
    </xf>
    <xf numFmtId="165" fontId="2" fillId="6" borderId="27" xfId="0" applyNumberFormat="1" applyFont="1" applyFill="1" applyBorder="1" applyProtection="1">
      <alignment vertical="center"/>
      <protection locked="0"/>
    </xf>
    <xf numFmtId="165" fontId="2" fillId="7" borderId="26" xfId="0" applyNumberFormat="1" applyFont="1" applyFill="1" applyBorder="1" applyProtection="1">
      <alignment vertical="center"/>
      <protection locked="0"/>
    </xf>
    <xf numFmtId="165" fontId="2" fillId="7" borderId="28" xfId="0" applyNumberFormat="1" applyFont="1" applyFill="1" applyBorder="1" applyProtection="1">
      <alignment vertical="center"/>
      <protection locked="0"/>
    </xf>
    <xf numFmtId="165" fontId="2" fillId="8" borderId="30" xfId="0" applyNumberFormat="1" applyFont="1" applyFill="1" applyBorder="1" applyProtection="1">
      <alignment vertical="center"/>
      <protection locked="0"/>
    </xf>
    <xf numFmtId="165" fontId="2" fillId="6" borderId="29" xfId="0" applyNumberFormat="1" applyFont="1" applyFill="1" applyBorder="1" applyProtection="1">
      <alignment vertical="center"/>
      <protection locked="0"/>
    </xf>
    <xf numFmtId="165" fontId="5" fillId="6" borderId="4" xfId="0" applyNumberFormat="1" applyFont="1" applyFill="1" applyBorder="1">
      <alignment vertical="center"/>
    </xf>
    <xf numFmtId="165" fontId="5" fillId="6" borderId="5" xfId="0" applyNumberFormat="1" applyFont="1" applyFill="1" applyBorder="1">
      <alignment vertical="center"/>
    </xf>
    <xf numFmtId="165" fontId="5" fillId="6" borderId="6" xfId="0" applyNumberFormat="1" applyFont="1" applyFill="1" applyBorder="1">
      <alignment vertical="center"/>
    </xf>
    <xf numFmtId="165" fontId="5" fillId="7" borderId="5" xfId="0" applyNumberFormat="1" applyFont="1" applyFill="1" applyBorder="1">
      <alignment vertical="center"/>
    </xf>
    <xf numFmtId="165" fontId="5" fillId="7" borderId="8" xfId="0" applyNumberFormat="1" applyFont="1" applyFill="1" applyBorder="1">
      <alignment vertical="center"/>
    </xf>
    <xf numFmtId="165" fontId="2" fillId="6" borderId="13" xfId="0" applyNumberFormat="1" applyFont="1" applyFill="1" applyBorder="1" applyProtection="1">
      <alignment vertical="center"/>
      <protection locked="0"/>
    </xf>
    <xf numFmtId="165" fontId="2" fillId="6" borderId="14" xfId="0" applyNumberFormat="1" applyFont="1" applyFill="1" applyBorder="1" applyProtection="1">
      <alignment vertical="center"/>
      <protection locked="0"/>
    </xf>
    <xf numFmtId="3" fontId="5" fillId="7" borderId="6" xfId="0" applyNumberFormat="1" applyFont="1" applyFill="1" applyBorder="1">
      <alignment vertical="center"/>
    </xf>
    <xf numFmtId="3" fontId="5" fillId="6" borderId="35" xfId="0" applyNumberFormat="1" applyFont="1" applyFill="1" applyBorder="1">
      <alignment vertical="center"/>
    </xf>
    <xf numFmtId="0" fontId="2" fillId="0" borderId="31" xfId="0" applyFont="1" applyBorder="1">
      <alignment vertical="center"/>
    </xf>
    <xf numFmtId="0" fontId="2" fillId="0" borderId="32" xfId="0" applyFont="1" applyBorder="1">
      <alignment vertical="center"/>
    </xf>
    <xf numFmtId="165" fontId="2" fillId="6" borderId="37" xfId="0" applyNumberFormat="1" applyFont="1" applyFill="1" applyBorder="1" applyProtection="1">
      <alignment vertical="center"/>
      <protection locked="0"/>
    </xf>
    <xf numFmtId="165" fontId="2" fillId="6" borderId="38" xfId="0" applyNumberFormat="1" applyFont="1" applyFill="1" applyBorder="1" applyProtection="1">
      <alignment vertical="center"/>
      <protection locked="0"/>
    </xf>
    <xf numFmtId="165" fontId="2" fillId="6" borderId="33" xfId="0" applyNumberFormat="1" applyFont="1" applyFill="1" applyBorder="1" applyProtection="1">
      <alignment vertical="center"/>
      <protection locked="0"/>
    </xf>
    <xf numFmtId="165" fontId="2" fillId="7" borderId="38" xfId="0" applyNumberFormat="1" applyFont="1" applyFill="1" applyBorder="1" applyProtection="1">
      <alignment vertical="center"/>
      <protection locked="0"/>
    </xf>
    <xf numFmtId="165" fontId="2" fillId="6" borderId="32" xfId="0" applyNumberFormat="1" applyFont="1" applyFill="1" applyBorder="1" applyProtection="1">
      <alignment vertical="center"/>
      <protection locked="0"/>
    </xf>
    <xf numFmtId="0" fontId="2" fillId="0" borderId="40" xfId="0" applyFont="1" applyBorder="1">
      <alignment vertical="center"/>
    </xf>
    <xf numFmtId="0" fontId="2" fillId="0" borderId="28" xfId="0" applyFont="1" applyBorder="1">
      <alignment vertical="center"/>
    </xf>
    <xf numFmtId="0" fontId="2" fillId="0" borderId="26" xfId="0" applyFont="1" applyBorder="1">
      <alignment vertical="center"/>
    </xf>
    <xf numFmtId="0" fontId="2" fillId="0" borderId="21" xfId="0" applyFont="1" applyBorder="1">
      <alignment vertical="center"/>
    </xf>
    <xf numFmtId="0" fontId="2" fillId="0" borderId="35" xfId="0" applyFont="1" applyBorder="1">
      <alignment vertical="center"/>
    </xf>
    <xf numFmtId="165" fontId="2" fillId="8" borderId="5" xfId="0" applyNumberFormat="1" applyFont="1" applyFill="1" applyBorder="1" applyProtection="1">
      <alignment vertical="center"/>
      <protection locked="0"/>
    </xf>
    <xf numFmtId="165" fontId="2" fillId="6" borderId="20" xfId="0" applyNumberFormat="1" applyFont="1" applyFill="1" applyBorder="1" applyProtection="1">
      <alignment vertical="center"/>
      <protection locked="0"/>
    </xf>
    <xf numFmtId="3" fontId="5" fillId="6" borderId="7" xfId="0" applyNumberFormat="1" applyFont="1" applyFill="1" applyBorder="1">
      <alignment vertical="center"/>
    </xf>
    <xf numFmtId="0" fontId="6" fillId="0" borderId="0" xfId="0" applyFont="1" applyAlignment="1">
      <alignment horizontal="left" vertical="center" indent="2"/>
    </xf>
    <xf numFmtId="0" fontId="5" fillId="0" borderId="0" xfId="0" applyFont="1">
      <alignment vertical="center"/>
    </xf>
    <xf numFmtId="3" fontId="5" fillId="7" borderId="41" xfId="0" applyNumberFormat="1" applyFont="1" applyFill="1" applyBorder="1">
      <alignment vertical="center"/>
    </xf>
    <xf numFmtId="3" fontId="5" fillId="4" borderId="4" xfId="0" applyNumberFormat="1" applyFont="1" applyFill="1" applyBorder="1">
      <alignment vertical="center"/>
    </xf>
    <xf numFmtId="3" fontId="5" fillId="4" borderId="5" xfId="0" applyNumberFormat="1" applyFont="1" applyFill="1" applyBorder="1">
      <alignment vertical="center"/>
    </xf>
    <xf numFmtId="3" fontId="5" fillId="4" borderId="6" xfId="0" applyNumberFormat="1" applyFont="1" applyFill="1" applyBorder="1">
      <alignment vertical="center"/>
    </xf>
    <xf numFmtId="3" fontId="5" fillId="6" borderId="41" xfId="0" applyNumberFormat="1" applyFont="1" applyFill="1" applyBorder="1">
      <alignment vertical="center"/>
    </xf>
    <xf numFmtId="165" fontId="2" fillId="7" borderId="42" xfId="0" applyNumberFormat="1" applyFont="1" applyFill="1" applyBorder="1" applyProtection="1">
      <alignment vertical="center"/>
      <protection locked="0"/>
    </xf>
    <xf numFmtId="165" fontId="2" fillId="4" borderId="12" xfId="0" applyNumberFormat="1" applyFont="1" applyFill="1" applyBorder="1" applyProtection="1">
      <alignment vertical="center"/>
      <protection locked="0"/>
    </xf>
    <xf numFmtId="165" fontId="2" fillId="4" borderId="13" xfId="0" applyNumberFormat="1" applyFont="1" applyFill="1" applyBorder="1" applyProtection="1">
      <alignment vertical="center"/>
      <protection locked="0"/>
    </xf>
    <xf numFmtId="165" fontId="2" fillId="4" borderId="14" xfId="0" applyNumberFormat="1" applyFont="1" applyFill="1" applyBorder="1" applyProtection="1">
      <alignment vertical="center"/>
      <protection locked="0"/>
    </xf>
    <xf numFmtId="165" fontId="2" fillId="6" borderId="42" xfId="0" applyNumberFormat="1" applyFont="1" applyFill="1" applyBorder="1" applyProtection="1">
      <alignment vertical="center"/>
      <protection locked="0"/>
    </xf>
    <xf numFmtId="165" fontId="2" fillId="6" borderId="15" xfId="0" applyNumberFormat="1" applyFont="1" applyFill="1" applyBorder="1" applyProtection="1">
      <alignment vertical="center"/>
      <protection locked="0"/>
    </xf>
    <xf numFmtId="165" fontId="2" fillId="7" borderId="2" xfId="0" applyNumberFormat="1" applyFont="1" applyFill="1" applyBorder="1" applyProtection="1">
      <alignment vertical="center"/>
      <protection locked="0"/>
    </xf>
    <xf numFmtId="165" fontId="2" fillId="4" borderId="21" xfId="0" applyNumberFormat="1" applyFont="1" applyFill="1" applyBorder="1" applyProtection="1">
      <alignment vertical="center"/>
      <protection locked="0"/>
    </xf>
    <xf numFmtId="165" fontId="2" fillId="4" borderId="3" xfId="0" applyNumberFormat="1" applyFont="1" applyFill="1" applyBorder="1" applyProtection="1">
      <alignment vertical="center"/>
      <protection locked="0"/>
    </xf>
    <xf numFmtId="165" fontId="2" fillId="4" borderId="22" xfId="0" applyNumberFormat="1" applyFont="1" applyFill="1" applyBorder="1" applyProtection="1">
      <alignment vertical="center"/>
      <protection locked="0"/>
    </xf>
    <xf numFmtId="165" fontId="2" fillId="6" borderId="2" xfId="0" applyNumberFormat="1" applyFont="1" applyFill="1" applyBorder="1" applyProtection="1">
      <alignment vertical="center"/>
      <protection locked="0"/>
    </xf>
    <xf numFmtId="165" fontId="7" fillId="6" borderId="3" xfId="0" applyNumberFormat="1" applyFont="1" applyFill="1" applyBorder="1" applyProtection="1">
      <alignment vertical="center"/>
      <protection locked="0"/>
    </xf>
    <xf numFmtId="165" fontId="7" fillId="7" borderId="2" xfId="0" applyNumberFormat="1" applyFont="1" applyFill="1" applyBorder="1" applyProtection="1">
      <alignment vertical="center"/>
      <protection locked="0"/>
    </xf>
    <xf numFmtId="165" fontId="7" fillId="7" borderId="3" xfId="0" applyNumberFormat="1" applyFont="1" applyFill="1" applyBorder="1" applyProtection="1">
      <alignment vertical="center"/>
      <protection locked="0"/>
    </xf>
    <xf numFmtId="165" fontId="7" fillId="7" borderId="20" xfId="0" applyNumberFormat="1" applyFont="1" applyFill="1" applyBorder="1" applyProtection="1">
      <alignment vertical="center"/>
      <protection locked="0"/>
    </xf>
    <xf numFmtId="165" fontId="7" fillId="4" borderId="3" xfId="0" applyNumberFormat="1" applyFont="1" applyFill="1" applyBorder="1" applyProtection="1">
      <alignment vertical="center"/>
      <protection locked="0"/>
    </xf>
    <xf numFmtId="165" fontId="7" fillId="4" borderId="22" xfId="0" applyNumberFormat="1" applyFont="1" applyFill="1" applyBorder="1" applyProtection="1">
      <alignment vertical="center"/>
      <protection locked="0"/>
    </xf>
    <xf numFmtId="165" fontId="7" fillId="6" borderId="20" xfId="0" applyNumberFormat="1" applyFont="1" applyFill="1" applyBorder="1" applyProtection="1">
      <alignment vertical="center"/>
      <protection locked="0"/>
    </xf>
    <xf numFmtId="165" fontId="2" fillId="7" borderId="43" xfId="0" applyNumberFormat="1" applyFont="1" applyFill="1" applyBorder="1" applyProtection="1">
      <alignment vertical="center"/>
      <protection locked="0"/>
    </xf>
    <xf numFmtId="165" fontId="2" fillId="4" borderId="25" xfId="0" applyNumberFormat="1" applyFont="1" applyFill="1" applyBorder="1" applyProtection="1">
      <alignment vertical="center"/>
      <protection locked="0"/>
    </xf>
    <xf numFmtId="165" fontId="2" fillId="4" borderId="26" xfId="0" applyNumberFormat="1" applyFont="1" applyFill="1" applyBorder="1" applyProtection="1">
      <alignment vertical="center"/>
      <protection locked="0"/>
    </xf>
    <xf numFmtId="165" fontId="2" fillId="4" borderId="27" xfId="0" applyNumberFormat="1" applyFont="1" applyFill="1" applyBorder="1" applyProtection="1">
      <alignment vertical="center"/>
      <protection locked="0"/>
    </xf>
    <xf numFmtId="165" fontId="2" fillId="6" borderId="43" xfId="0" applyNumberFormat="1" applyFont="1" applyFill="1" applyBorder="1" applyProtection="1">
      <alignment vertical="center"/>
      <protection locked="0"/>
    </xf>
    <xf numFmtId="165" fontId="2" fillId="6" borderId="28" xfId="0" applyNumberFormat="1" applyFont="1" applyFill="1" applyBorder="1" applyProtection="1">
      <alignment vertical="center"/>
      <protection locked="0"/>
    </xf>
    <xf numFmtId="0" fontId="5" fillId="0" borderId="4" xfId="0" applyFont="1" applyBorder="1">
      <alignment vertical="center"/>
    </xf>
    <xf numFmtId="165" fontId="5" fillId="7" borderId="41" xfId="0" applyNumberFormat="1" applyFont="1" applyFill="1" applyBorder="1">
      <alignment vertical="center"/>
    </xf>
    <xf numFmtId="165" fontId="5" fillId="4" borderId="4" xfId="0" applyNumberFormat="1" applyFont="1" applyFill="1" applyBorder="1">
      <alignment vertical="center"/>
    </xf>
    <xf numFmtId="165" fontId="5" fillId="4" borderId="5" xfId="0" applyNumberFormat="1" applyFont="1" applyFill="1" applyBorder="1">
      <alignment vertical="center"/>
    </xf>
    <xf numFmtId="165" fontId="5" fillId="4" borderId="6" xfId="0" applyNumberFormat="1" applyFont="1" applyFill="1" applyBorder="1">
      <alignment vertical="center"/>
    </xf>
    <xf numFmtId="165" fontId="5" fillId="6" borderId="41" xfId="0" applyNumberFormat="1" applyFont="1" applyFill="1" applyBorder="1">
      <alignment vertical="center"/>
    </xf>
    <xf numFmtId="165" fontId="5" fillId="6" borderId="8" xfId="0" applyNumberFormat="1" applyFont="1" applyFill="1" applyBorder="1">
      <alignment vertical="center"/>
    </xf>
    <xf numFmtId="0" fontId="2" fillId="0" borderId="12" xfId="0" applyFont="1" applyBorder="1">
      <alignment vertical="center"/>
    </xf>
    <xf numFmtId="0" fontId="2" fillId="0" borderId="15" xfId="0" applyFont="1" applyBorder="1">
      <alignment vertical="center"/>
    </xf>
    <xf numFmtId="165" fontId="7" fillId="6" borderId="26" xfId="0" applyNumberFormat="1" applyFont="1" applyFill="1" applyBorder="1" applyProtection="1">
      <alignment vertical="center"/>
      <protection locked="0"/>
    </xf>
    <xf numFmtId="165" fontId="7" fillId="7" borderId="43" xfId="0" applyNumberFormat="1" applyFont="1" applyFill="1" applyBorder="1" applyProtection="1">
      <alignment vertical="center"/>
      <protection locked="0"/>
    </xf>
    <xf numFmtId="165" fontId="7" fillId="7" borderId="26" xfId="0" applyNumberFormat="1" applyFont="1" applyFill="1" applyBorder="1" applyProtection="1">
      <alignment vertical="center"/>
      <protection locked="0"/>
    </xf>
    <xf numFmtId="165" fontId="7" fillId="7" borderId="28" xfId="0" applyNumberFormat="1" applyFont="1" applyFill="1" applyBorder="1" applyProtection="1">
      <alignment vertical="center"/>
      <protection locked="0"/>
    </xf>
    <xf numFmtId="165" fontId="7" fillId="4" borderId="26" xfId="0" applyNumberFormat="1" applyFont="1" applyFill="1" applyBorder="1" applyProtection="1">
      <alignment vertical="center"/>
      <protection locked="0"/>
    </xf>
    <xf numFmtId="165" fontId="7" fillId="4" borderId="27" xfId="0" applyNumberFormat="1" applyFont="1" applyFill="1" applyBorder="1" applyProtection="1">
      <alignment vertical="center"/>
      <protection locked="0"/>
    </xf>
    <xf numFmtId="165" fontId="7" fillId="6" borderId="28" xfId="0" applyNumberFormat="1" applyFont="1" applyFill="1" applyBorder="1" applyProtection="1">
      <alignment vertical="center"/>
      <protection locked="0"/>
    </xf>
    <xf numFmtId="0" fontId="5" fillId="0" borderId="41" xfId="0" applyFont="1" applyBorder="1">
      <alignment vertical="center"/>
    </xf>
    <xf numFmtId="0" fontId="0" fillId="0" borderId="44" xfId="0" applyBorder="1">
      <alignment vertical="center"/>
    </xf>
    <xf numFmtId="0" fontId="2" fillId="0" borderId="37" xfId="0" applyFont="1" applyBorder="1">
      <alignment vertical="center"/>
    </xf>
    <xf numFmtId="165" fontId="2" fillId="7" borderId="45" xfId="0" applyNumberFormat="1" applyFont="1" applyFill="1" applyBorder="1" applyProtection="1">
      <alignment vertical="center"/>
      <protection locked="0"/>
    </xf>
    <xf numFmtId="165" fontId="2" fillId="7" borderId="32" xfId="0" applyNumberFormat="1" applyFont="1" applyFill="1" applyBorder="1" applyProtection="1">
      <alignment vertical="center"/>
      <protection locked="0"/>
    </xf>
    <xf numFmtId="165" fontId="2" fillId="4" borderId="37" xfId="0" applyNumberFormat="1" applyFont="1" applyFill="1" applyBorder="1" applyProtection="1">
      <alignment vertical="center"/>
      <protection locked="0"/>
    </xf>
    <xf numFmtId="165" fontId="2" fillId="4" borderId="38" xfId="0" applyNumberFormat="1" applyFont="1" applyFill="1" applyBorder="1" applyProtection="1">
      <alignment vertical="center"/>
      <protection locked="0"/>
    </xf>
    <xf numFmtId="165" fontId="2" fillId="4" borderId="33" xfId="0" applyNumberFormat="1" applyFont="1" applyFill="1" applyBorder="1" applyProtection="1">
      <alignment vertical="center"/>
      <protection locked="0"/>
    </xf>
    <xf numFmtId="165" fontId="2" fillId="6" borderId="45" xfId="0" applyNumberFormat="1" applyFont="1" applyFill="1" applyBorder="1" applyProtection="1">
      <alignment vertical="center"/>
      <protection locked="0"/>
    </xf>
    <xf numFmtId="0" fontId="2" fillId="0" borderId="16" xfId="0" applyFont="1" applyBorder="1">
      <alignment vertical="center"/>
    </xf>
    <xf numFmtId="0" fontId="2" fillId="0" borderId="25" xfId="0" applyFont="1" applyBorder="1">
      <alignment vertical="center"/>
    </xf>
    <xf numFmtId="0" fontId="2" fillId="0" borderId="4" xfId="0" applyFont="1" applyBorder="1">
      <alignment vertical="center"/>
    </xf>
    <xf numFmtId="3" fontId="2" fillId="0" borderId="3" xfId="1" applyNumberFormat="1" applyFont="1" applyBorder="1" applyAlignment="1" applyProtection="1">
      <alignment horizontal="right" vertical="center" wrapText="1"/>
    </xf>
    <xf numFmtId="3" fontId="5" fillId="6" borderId="3" xfId="1" applyNumberFormat="1" applyFont="1" applyFill="1" applyBorder="1" applyAlignment="1" applyProtection="1">
      <alignment horizontal="right" vertical="center" wrapText="1"/>
    </xf>
    <xf numFmtId="3" fontId="2" fillId="0" borderId="0" xfId="1" applyNumberFormat="1" applyFont="1" applyBorder="1" applyAlignment="1" applyProtection="1">
      <alignment horizontal="right" vertical="center" wrapText="1"/>
    </xf>
    <xf numFmtId="0" fontId="12" fillId="5" borderId="0" xfId="0" applyFont="1" applyFill="1" applyProtection="1">
      <alignment vertical="center"/>
      <protection locked="0"/>
    </xf>
    <xf numFmtId="0" fontId="2" fillId="0" borderId="50" xfId="0" applyFont="1" applyBorder="1" applyProtection="1">
      <alignment vertical="center"/>
      <protection locked="0"/>
    </xf>
    <xf numFmtId="0" fontId="2" fillId="0" borderId="15" xfId="0" applyFont="1" applyBorder="1" applyProtection="1">
      <alignment vertical="center"/>
      <protection locked="0"/>
    </xf>
    <xf numFmtId="0" fontId="2" fillId="0" borderId="14" xfId="0" applyFont="1" applyBorder="1" applyProtection="1">
      <alignment vertical="center"/>
      <protection locked="0"/>
    </xf>
    <xf numFmtId="0" fontId="2" fillId="0" borderId="19" xfId="0" applyFont="1" applyBorder="1" applyProtection="1">
      <alignment vertical="center"/>
      <protection locked="0"/>
    </xf>
    <xf numFmtId="0" fontId="2" fillId="0" borderId="20" xfId="0" applyFont="1" applyBorder="1" applyProtection="1">
      <alignment vertical="center"/>
      <protection locked="0"/>
    </xf>
    <xf numFmtId="0" fontId="2" fillId="0" borderId="22" xfId="0" applyFont="1" applyBorder="1" applyProtection="1">
      <alignment vertical="center"/>
      <protection locked="0"/>
    </xf>
    <xf numFmtId="0" fontId="2" fillId="0" borderId="23" xfId="0" applyFont="1" applyBorder="1" applyProtection="1">
      <alignment vertical="center"/>
      <protection locked="0"/>
    </xf>
    <xf numFmtId="0" fontId="2" fillId="0" borderId="24" xfId="0" applyFont="1" applyBorder="1" applyProtection="1">
      <alignment vertical="center"/>
      <protection locked="0"/>
    </xf>
    <xf numFmtId="0" fontId="2" fillId="0" borderId="40" xfId="0" applyFont="1" applyBorder="1" applyProtection="1">
      <alignment vertical="center"/>
      <protection locked="0"/>
    </xf>
    <xf numFmtId="0" fontId="2" fillId="0" borderId="31" xfId="0" applyFont="1" applyBorder="1" applyProtection="1">
      <alignment vertical="center"/>
      <protection locked="0"/>
    </xf>
    <xf numFmtId="0" fontId="2" fillId="0" borderId="32" xfId="0" applyFont="1" applyBorder="1" applyProtection="1">
      <alignment vertical="center"/>
      <protection locked="0"/>
    </xf>
    <xf numFmtId="0" fontId="2" fillId="0" borderId="28" xfId="0" applyFont="1" applyBorder="1" applyProtection="1">
      <alignment vertical="center"/>
      <protection locked="0"/>
    </xf>
    <xf numFmtId="3" fontId="5" fillId="6" borderId="62" xfId="0" applyNumberFormat="1" applyFont="1" applyFill="1" applyBorder="1">
      <alignment vertical="center"/>
    </xf>
    <xf numFmtId="165" fontId="2" fillId="6" borderId="63" xfId="0" applyNumberFormat="1" applyFont="1" applyFill="1" applyBorder="1" applyProtection="1">
      <alignment vertical="center"/>
      <protection locked="0"/>
    </xf>
    <xf numFmtId="165" fontId="2" fillId="6" borderId="61" xfId="0" applyNumberFormat="1" applyFont="1" applyFill="1" applyBorder="1" applyProtection="1">
      <alignment vertical="center"/>
      <protection locked="0"/>
    </xf>
    <xf numFmtId="165" fontId="2" fillId="6" borderId="64" xfId="0" applyNumberFormat="1" applyFont="1" applyFill="1" applyBorder="1" applyProtection="1">
      <alignment vertical="center"/>
      <protection locked="0"/>
    </xf>
    <xf numFmtId="165" fontId="5" fillId="6" borderId="65" xfId="0" applyNumberFormat="1" applyFont="1" applyFill="1" applyBorder="1">
      <alignment vertical="center"/>
    </xf>
    <xf numFmtId="165" fontId="5" fillId="6" borderId="62" xfId="0" applyNumberFormat="1" applyFont="1" applyFill="1" applyBorder="1">
      <alignment vertical="center"/>
    </xf>
    <xf numFmtId="165" fontId="2" fillId="6" borderId="65" xfId="0" applyNumberFormat="1" applyFont="1" applyFill="1" applyBorder="1" applyProtection="1">
      <alignment vertical="center"/>
      <protection locked="0"/>
    </xf>
    <xf numFmtId="165" fontId="5" fillId="6" borderId="66" xfId="0" applyNumberFormat="1" applyFont="1" applyFill="1" applyBorder="1">
      <alignment vertical="center"/>
    </xf>
    <xf numFmtId="3" fontId="5" fillId="6" borderId="67" xfId="0" applyNumberFormat="1" applyFont="1" applyFill="1" applyBorder="1">
      <alignment vertical="center"/>
    </xf>
    <xf numFmtId="3" fontId="0" fillId="0" borderId="0" xfId="0" applyNumberFormat="1">
      <alignment vertical="center"/>
    </xf>
    <xf numFmtId="3" fontId="2" fillId="13" borderId="42" xfId="0" applyNumberFormat="1" applyFont="1" applyFill="1" applyBorder="1" applyProtection="1">
      <alignment vertical="center"/>
      <protection locked="0"/>
    </xf>
    <xf numFmtId="3" fontId="2" fillId="13" borderId="2" xfId="0" applyNumberFormat="1" applyFont="1" applyFill="1" applyBorder="1" applyProtection="1">
      <alignment vertical="center"/>
      <protection locked="0"/>
    </xf>
    <xf numFmtId="3" fontId="2" fillId="13" borderId="43" xfId="0" applyNumberFormat="1" applyFont="1" applyFill="1" applyBorder="1" applyProtection="1">
      <alignment vertical="center"/>
      <protection locked="0"/>
    </xf>
    <xf numFmtId="0" fontId="0" fillId="14" borderId="0" xfId="0" applyFill="1">
      <alignment vertical="center"/>
    </xf>
    <xf numFmtId="165" fontId="7" fillId="6" borderId="22" xfId="0" applyNumberFormat="1" applyFont="1" applyFill="1" applyBorder="1" applyProtection="1">
      <alignment vertical="center"/>
      <protection locked="0"/>
    </xf>
    <xf numFmtId="165" fontId="7" fillId="6" borderId="27" xfId="0" applyNumberFormat="1" applyFont="1" applyFill="1" applyBorder="1" applyProtection="1">
      <alignment vertical="center"/>
      <protection locked="0"/>
    </xf>
    <xf numFmtId="43" fontId="0" fillId="0" borderId="0" xfId="4" applyFont="1" applyAlignment="1">
      <alignment vertical="center"/>
    </xf>
    <xf numFmtId="0" fontId="2" fillId="2" borderId="4" xfId="0" applyFont="1" applyFill="1" applyBorder="1" applyAlignment="1">
      <alignment horizontal="left" vertical="center" textRotation="75"/>
    </xf>
    <xf numFmtId="0" fontId="2" fillId="2" borderId="5" xfId="0" applyFont="1" applyFill="1" applyBorder="1" applyAlignment="1">
      <alignment horizontal="left" vertical="center" textRotation="75"/>
    </xf>
    <xf numFmtId="0" fontId="2" fillId="2" borderId="6" xfId="0" applyFont="1" applyFill="1" applyBorder="1" applyAlignment="1">
      <alignment horizontal="left" vertical="center" textRotation="75"/>
    </xf>
    <xf numFmtId="0" fontId="2" fillId="0" borderId="4" xfId="0" applyFont="1" applyBorder="1" applyAlignment="1">
      <alignment horizontal="left" vertical="center" textRotation="75"/>
    </xf>
    <xf numFmtId="0" fontId="2" fillId="3" borderId="4" xfId="0" applyFont="1" applyFill="1" applyBorder="1" applyAlignment="1">
      <alignment horizontal="left" vertical="center" textRotation="75"/>
    </xf>
    <xf numFmtId="0" fontId="2" fillId="3" borderId="5" xfId="0" applyFont="1" applyFill="1" applyBorder="1" applyAlignment="1">
      <alignment horizontal="left" vertical="center" textRotation="75"/>
    </xf>
    <xf numFmtId="0" fontId="2" fillId="3" borderId="6" xfId="0" applyFont="1" applyFill="1" applyBorder="1" applyAlignment="1">
      <alignment horizontal="left" vertical="center" textRotation="75"/>
    </xf>
    <xf numFmtId="0" fontId="2" fillId="4" borderId="4" xfId="0" applyFont="1" applyFill="1" applyBorder="1" applyAlignment="1">
      <alignment horizontal="left" vertical="center" textRotation="75"/>
    </xf>
    <xf numFmtId="0" fontId="2" fillId="4" borderId="9" xfId="0" applyFont="1" applyFill="1" applyBorder="1" applyAlignment="1">
      <alignment horizontal="center" vertical="center" textRotation="75"/>
    </xf>
    <xf numFmtId="0" fontId="2" fillId="4" borderId="3" xfId="0" applyFont="1" applyFill="1" applyBorder="1" applyAlignment="1">
      <alignment horizontal="left" vertical="center" textRotation="75"/>
    </xf>
    <xf numFmtId="165" fontId="2" fillId="6" borderId="17" xfId="0" applyNumberFormat="1" applyFont="1" applyFill="1" applyBorder="1" applyProtection="1">
      <alignment vertical="center"/>
      <protection locked="0"/>
    </xf>
    <xf numFmtId="165" fontId="2" fillId="7" borderId="17" xfId="0" applyNumberFormat="1" applyFont="1" applyFill="1" applyBorder="1" applyProtection="1">
      <alignment vertical="center"/>
      <protection locked="0"/>
    </xf>
    <xf numFmtId="165" fontId="2" fillId="6" borderId="30" xfId="0" applyNumberFormat="1" applyFont="1" applyFill="1" applyBorder="1" applyProtection="1">
      <alignment vertical="center"/>
      <protection locked="0"/>
    </xf>
    <xf numFmtId="165" fontId="2" fillId="7" borderId="30" xfId="0" applyNumberFormat="1" applyFont="1" applyFill="1" applyBorder="1" applyProtection="1">
      <alignment vertical="center"/>
      <protection locked="0"/>
    </xf>
    <xf numFmtId="165" fontId="5" fillId="8" borderId="38" xfId="0" applyNumberFormat="1" applyFont="1" applyFill="1" applyBorder="1">
      <alignment vertical="center"/>
    </xf>
    <xf numFmtId="165" fontId="5" fillId="6" borderId="38" xfId="0" applyNumberFormat="1" applyFont="1" applyFill="1" applyBorder="1">
      <alignment vertical="center"/>
    </xf>
    <xf numFmtId="165" fontId="5" fillId="8" borderId="68" xfId="0" applyNumberFormat="1" applyFont="1" applyFill="1" applyBorder="1">
      <alignment vertical="center"/>
    </xf>
    <xf numFmtId="165" fontId="5" fillId="6" borderId="68" xfId="0" applyNumberFormat="1" applyFont="1" applyFill="1" applyBorder="1">
      <alignment vertical="center"/>
    </xf>
    <xf numFmtId="165" fontId="2" fillId="8" borderId="38" xfId="0" applyNumberFormat="1" applyFont="1" applyFill="1" applyBorder="1" applyProtection="1">
      <alignment vertical="center"/>
      <protection locked="0"/>
    </xf>
    <xf numFmtId="165" fontId="5" fillId="8" borderId="69" xfId="0" applyNumberFormat="1" applyFont="1" applyFill="1" applyBorder="1">
      <alignment vertical="center"/>
    </xf>
    <xf numFmtId="165" fontId="5" fillId="6" borderId="69" xfId="0" applyNumberFormat="1" applyFont="1" applyFill="1" applyBorder="1">
      <alignment vertical="center"/>
    </xf>
    <xf numFmtId="165" fontId="2" fillId="8" borderId="68" xfId="0" applyNumberFormat="1" applyFont="1" applyFill="1" applyBorder="1" applyProtection="1">
      <alignment vertical="center"/>
      <protection locked="0"/>
    </xf>
    <xf numFmtId="165" fontId="2" fillId="6" borderId="68" xfId="0" applyNumberFormat="1" applyFont="1" applyFill="1" applyBorder="1" applyProtection="1">
      <alignment vertical="center"/>
      <protection locked="0"/>
    </xf>
    <xf numFmtId="3" fontId="14" fillId="11" borderId="49" xfId="1" applyNumberFormat="1" applyFont="1" applyFill="1" applyBorder="1" applyProtection="1">
      <alignment vertical="center"/>
    </xf>
    <xf numFmtId="3" fontId="14" fillId="11" borderId="5" xfId="0" applyNumberFormat="1" applyFont="1" applyFill="1" applyBorder="1">
      <alignment vertical="center"/>
    </xf>
    <xf numFmtId="3" fontId="14" fillId="5" borderId="5" xfId="0" applyNumberFormat="1" applyFont="1" applyFill="1" applyBorder="1">
      <alignment vertical="center"/>
    </xf>
    <xf numFmtId="3" fontId="14" fillId="11" borderId="6" xfId="0" applyNumberFormat="1" applyFont="1" applyFill="1" applyBorder="1">
      <alignment vertical="center"/>
    </xf>
    <xf numFmtId="3" fontId="13" fillId="11" borderId="13" xfId="0" applyNumberFormat="1" applyFont="1" applyFill="1" applyBorder="1" applyProtection="1">
      <alignment vertical="center"/>
      <protection locked="0"/>
    </xf>
    <xf numFmtId="3" fontId="13" fillId="5" borderId="13" xfId="0" applyNumberFormat="1" applyFont="1" applyFill="1" applyBorder="1" applyProtection="1">
      <alignment vertical="center"/>
      <protection locked="0"/>
    </xf>
    <xf numFmtId="3" fontId="13" fillId="11" borderId="3" xfId="0" applyNumberFormat="1" applyFont="1" applyFill="1" applyBorder="1" applyProtection="1">
      <alignment vertical="center"/>
      <protection locked="0"/>
    </xf>
    <xf numFmtId="3" fontId="13" fillId="5" borderId="3" xfId="0" applyNumberFormat="1" applyFont="1" applyFill="1" applyBorder="1" applyProtection="1">
      <alignment vertical="center"/>
      <protection locked="0"/>
    </xf>
    <xf numFmtId="3" fontId="13" fillId="11" borderId="26" xfId="0" applyNumberFormat="1" applyFont="1" applyFill="1" applyBorder="1" applyProtection="1">
      <alignment vertical="center"/>
      <protection locked="0"/>
    </xf>
    <xf numFmtId="3" fontId="13" fillId="5" borderId="26" xfId="0" applyNumberFormat="1" applyFont="1" applyFill="1" applyBorder="1" applyProtection="1">
      <alignment vertical="center"/>
      <protection locked="0"/>
    </xf>
    <xf numFmtId="3" fontId="14" fillId="11" borderId="3" xfId="0" applyNumberFormat="1" applyFont="1" applyFill="1" applyBorder="1" applyProtection="1">
      <alignment vertical="center"/>
      <protection locked="0"/>
    </xf>
    <xf numFmtId="3" fontId="14" fillId="5" borderId="3" xfId="0" applyNumberFormat="1" applyFont="1" applyFill="1" applyBorder="1" applyProtection="1">
      <alignment vertical="center"/>
      <protection locked="0"/>
    </xf>
    <xf numFmtId="3" fontId="14" fillId="11" borderId="26" xfId="0" applyNumberFormat="1" applyFont="1" applyFill="1" applyBorder="1" applyProtection="1">
      <alignment vertical="center"/>
      <protection locked="0"/>
    </xf>
    <xf numFmtId="3" fontId="14" fillId="5" borderId="26" xfId="0" applyNumberFormat="1" applyFont="1" applyFill="1" applyBorder="1" applyProtection="1">
      <alignment vertical="center"/>
      <protection locked="0"/>
    </xf>
    <xf numFmtId="3" fontId="13" fillId="11" borderId="38" xfId="0" applyNumberFormat="1" applyFont="1" applyFill="1" applyBorder="1" applyProtection="1">
      <alignment vertical="center"/>
      <protection locked="0"/>
    </xf>
    <xf numFmtId="3" fontId="13" fillId="5" borderId="38" xfId="0" applyNumberFormat="1" applyFont="1" applyFill="1" applyBorder="1" applyProtection="1">
      <alignment vertical="center"/>
      <protection locked="0"/>
    </xf>
    <xf numFmtId="3" fontId="14" fillId="11" borderId="13" xfId="0" applyNumberFormat="1" applyFont="1" applyFill="1" applyBorder="1" applyProtection="1">
      <alignment vertical="center"/>
      <protection locked="0"/>
    </xf>
    <xf numFmtId="3" fontId="14" fillId="5" borderId="13" xfId="0" applyNumberFormat="1" applyFont="1" applyFill="1" applyBorder="1" applyProtection="1">
      <alignment vertical="center"/>
      <protection locked="0"/>
    </xf>
    <xf numFmtId="3" fontId="14" fillId="11" borderId="38" xfId="0" applyNumberFormat="1" applyFont="1" applyFill="1" applyBorder="1" applyProtection="1">
      <alignment vertical="center"/>
      <protection locked="0"/>
    </xf>
    <xf numFmtId="3" fontId="14" fillId="5" borderId="38" xfId="0" applyNumberFormat="1" applyFont="1" applyFill="1" applyBorder="1" applyProtection="1">
      <alignment vertical="center"/>
      <protection locked="0"/>
    </xf>
    <xf numFmtId="3" fontId="22" fillId="5" borderId="5" xfId="0" applyNumberFormat="1" applyFont="1" applyFill="1" applyBorder="1">
      <alignment vertical="center"/>
    </xf>
    <xf numFmtId="165" fontId="0" fillId="0" borderId="0" xfId="0" applyNumberFormat="1">
      <alignment vertical="center"/>
    </xf>
    <xf numFmtId="171" fontId="0" fillId="0" borderId="0" xfId="4" applyNumberFormat="1" applyFont="1" applyAlignment="1">
      <alignment vertical="center"/>
    </xf>
    <xf numFmtId="171" fontId="5" fillId="18" borderId="3" xfId="4" applyNumberFormat="1" applyFont="1" applyFill="1" applyBorder="1" applyAlignment="1">
      <alignment horizontal="center" vertical="center" textRotation="75"/>
    </xf>
    <xf numFmtId="3" fontId="14" fillId="11" borderId="70" xfId="1" applyNumberFormat="1" applyFont="1" applyFill="1" applyBorder="1" applyProtection="1">
      <alignment vertical="center"/>
    </xf>
    <xf numFmtId="3" fontId="14" fillId="11" borderId="71" xfId="1" applyNumberFormat="1" applyFont="1" applyFill="1" applyBorder="1" applyProtection="1">
      <alignment vertical="center"/>
    </xf>
    <xf numFmtId="3" fontId="14" fillId="11" borderId="72" xfId="1" applyNumberFormat="1" applyFont="1" applyFill="1" applyBorder="1" applyProtection="1">
      <alignment vertical="center"/>
    </xf>
    <xf numFmtId="171" fontId="2" fillId="0" borderId="0" xfId="4" applyNumberFormat="1" applyFont="1" applyAlignment="1">
      <alignment vertical="center"/>
    </xf>
    <xf numFmtId="3" fontId="14" fillId="12" borderId="9" xfId="1" applyNumberFormat="1" applyFont="1" applyFill="1" applyBorder="1" applyProtection="1">
      <alignment vertical="center"/>
    </xf>
    <xf numFmtId="3" fontId="14" fillId="12" borderId="5" xfId="0" applyNumberFormat="1" applyFont="1" applyFill="1" applyBorder="1">
      <alignment vertical="center"/>
    </xf>
    <xf numFmtId="3" fontId="14" fillId="12" borderId="6" xfId="0" applyNumberFormat="1" applyFont="1" applyFill="1" applyBorder="1">
      <alignment vertical="center"/>
    </xf>
    <xf numFmtId="3" fontId="13" fillId="12" borderId="13" xfId="0" applyNumberFormat="1" applyFont="1" applyFill="1" applyBorder="1" applyProtection="1">
      <alignment vertical="center"/>
      <protection locked="0"/>
    </xf>
    <xf numFmtId="3" fontId="13" fillId="12" borderId="14" xfId="0" applyNumberFormat="1" applyFont="1" applyFill="1" applyBorder="1" applyProtection="1">
      <alignment vertical="center"/>
      <protection locked="0"/>
    </xf>
    <xf numFmtId="3" fontId="13" fillId="12" borderId="3" xfId="0" applyNumberFormat="1" applyFont="1" applyFill="1" applyBorder="1" applyProtection="1">
      <alignment vertical="center"/>
      <protection locked="0"/>
    </xf>
    <xf numFmtId="3" fontId="13" fillId="12" borderId="22" xfId="0" applyNumberFormat="1" applyFont="1" applyFill="1" applyBorder="1" applyProtection="1">
      <alignment vertical="center"/>
      <protection locked="0"/>
    </xf>
    <xf numFmtId="3" fontId="13" fillId="12" borderId="26" xfId="0" applyNumberFormat="1" applyFont="1" applyFill="1" applyBorder="1" applyProtection="1">
      <alignment vertical="center"/>
      <protection locked="0"/>
    </xf>
    <xf numFmtId="3" fontId="13" fillId="12" borderId="27" xfId="0" applyNumberFormat="1" applyFont="1" applyFill="1" applyBorder="1" applyProtection="1">
      <alignment vertical="center"/>
      <protection locked="0"/>
    </xf>
    <xf numFmtId="3" fontId="14" fillId="12" borderId="7" xfId="1" applyNumberFormat="1" applyFont="1" applyFill="1" applyBorder="1" applyProtection="1">
      <alignment vertical="center"/>
    </xf>
    <xf numFmtId="3" fontId="14" fillId="12" borderId="49" xfId="1" applyNumberFormat="1" applyFont="1" applyFill="1" applyBorder="1" applyProtection="1">
      <alignment vertical="center"/>
    </xf>
    <xf numFmtId="3" fontId="14" fillId="12" borderId="3" xfId="0" applyNumberFormat="1" applyFont="1" applyFill="1" applyBorder="1" applyProtection="1">
      <alignment vertical="center"/>
      <protection locked="0"/>
    </xf>
    <xf numFmtId="3" fontId="14" fillId="12" borderId="22" xfId="0" applyNumberFormat="1" applyFont="1" applyFill="1" applyBorder="1" applyProtection="1">
      <alignment vertical="center"/>
      <protection locked="0"/>
    </xf>
    <xf numFmtId="3" fontId="14" fillId="12" borderId="59" xfId="1" applyNumberFormat="1" applyFont="1" applyFill="1" applyBorder="1" applyProtection="1">
      <alignment vertical="center"/>
    </xf>
    <xf numFmtId="3" fontId="14" fillId="12" borderId="60" xfId="1" applyNumberFormat="1" applyFont="1" applyFill="1" applyBorder="1" applyProtection="1">
      <alignment vertical="center"/>
    </xf>
    <xf numFmtId="3" fontId="14" fillId="12" borderId="13" xfId="0" applyNumberFormat="1" applyFont="1" applyFill="1" applyBorder="1" applyProtection="1">
      <alignment vertical="center"/>
      <protection locked="0"/>
    </xf>
    <xf numFmtId="3" fontId="14" fillId="12" borderId="14" xfId="0" applyNumberFormat="1" applyFont="1" applyFill="1" applyBorder="1" applyProtection="1">
      <alignment vertical="center"/>
      <protection locked="0"/>
    </xf>
    <xf numFmtId="3" fontId="14" fillId="12" borderId="26" xfId="0" applyNumberFormat="1" applyFont="1" applyFill="1" applyBorder="1" applyProtection="1">
      <alignment vertical="center"/>
      <protection locked="0"/>
    </xf>
    <xf numFmtId="3" fontId="14" fillId="12" borderId="27" xfId="0" applyNumberFormat="1" applyFont="1" applyFill="1" applyBorder="1" applyProtection="1">
      <alignment vertical="center"/>
      <protection locked="0"/>
    </xf>
    <xf numFmtId="3" fontId="14" fillId="12" borderId="70" xfId="1" applyNumberFormat="1" applyFont="1" applyFill="1" applyBorder="1" applyProtection="1">
      <alignment vertical="center"/>
    </xf>
    <xf numFmtId="3" fontId="14" fillId="12" borderId="71" xfId="1" applyNumberFormat="1" applyFont="1" applyFill="1" applyBorder="1" applyProtection="1">
      <alignment vertical="center"/>
    </xf>
    <xf numFmtId="3" fontId="14" fillId="12" borderId="72" xfId="1" applyNumberFormat="1" applyFont="1" applyFill="1" applyBorder="1" applyProtection="1">
      <alignment vertical="center"/>
    </xf>
    <xf numFmtId="165" fontId="2" fillId="6" borderId="73" xfId="0" applyNumberFormat="1" applyFont="1" applyFill="1" applyBorder="1" applyProtection="1">
      <alignment vertical="center"/>
      <protection locked="0"/>
    </xf>
    <xf numFmtId="165" fontId="2" fillId="7" borderId="74" xfId="0" applyNumberFormat="1" applyFont="1" applyFill="1" applyBorder="1" applyProtection="1">
      <alignment vertical="center"/>
      <protection locked="0"/>
    </xf>
    <xf numFmtId="165" fontId="2" fillId="7" borderId="24" xfId="0" applyNumberFormat="1" applyFont="1" applyFill="1" applyBorder="1" applyProtection="1">
      <alignment vertical="center"/>
      <protection locked="0"/>
    </xf>
    <xf numFmtId="165" fontId="2" fillId="4" borderId="29" xfId="0" applyNumberFormat="1" applyFont="1" applyFill="1" applyBorder="1" applyProtection="1">
      <alignment vertical="center"/>
      <protection locked="0"/>
    </xf>
    <xf numFmtId="165" fontId="2" fillId="4" borderId="30" xfId="0" applyNumberFormat="1" applyFont="1" applyFill="1" applyBorder="1" applyProtection="1">
      <alignment vertical="center"/>
      <protection locked="0"/>
    </xf>
    <xf numFmtId="165" fontId="2" fillId="4" borderId="73" xfId="0" applyNumberFormat="1" applyFont="1" applyFill="1" applyBorder="1" applyProtection="1">
      <alignment vertical="center"/>
      <protection locked="0"/>
    </xf>
    <xf numFmtId="3" fontId="2" fillId="13" borderId="74" xfId="0" applyNumberFormat="1" applyFont="1" applyFill="1" applyBorder="1" applyProtection="1">
      <alignment vertical="center"/>
      <protection locked="0"/>
    </xf>
    <xf numFmtId="165" fontId="2" fillId="6" borderId="24" xfId="0" applyNumberFormat="1" applyFont="1" applyFill="1" applyBorder="1" applyProtection="1">
      <alignment vertical="center"/>
      <protection locked="0"/>
    </xf>
    <xf numFmtId="0" fontId="5" fillId="0" borderId="6" xfId="0" applyFont="1" applyBorder="1">
      <alignment vertical="center"/>
    </xf>
    <xf numFmtId="3" fontId="14" fillId="11" borderId="76" xfId="1" applyNumberFormat="1" applyFont="1" applyFill="1" applyBorder="1" applyProtection="1">
      <alignment vertical="center"/>
    </xf>
    <xf numFmtId="3" fontId="14" fillId="11" borderId="75" xfId="1" applyNumberFormat="1" applyFont="1" applyFill="1" applyBorder="1" applyProtection="1">
      <alignment vertical="center"/>
    </xf>
    <xf numFmtId="165" fontId="2" fillId="8" borderId="13" xfId="0" applyNumberFormat="1" applyFont="1" applyFill="1" applyBorder="1" applyProtection="1">
      <alignment vertical="center"/>
      <protection locked="0"/>
    </xf>
    <xf numFmtId="165" fontId="2" fillId="6" borderId="77" xfId="0" applyNumberFormat="1" applyFont="1" applyFill="1" applyBorder="1" applyProtection="1">
      <alignment vertical="center"/>
      <protection locked="0"/>
    </xf>
    <xf numFmtId="165" fontId="2" fillId="8" borderId="26" xfId="0" applyNumberFormat="1" applyFont="1" applyFill="1" applyBorder="1" applyProtection="1">
      <alignment vertical="center"/>
      <protection locked="0"/>
    </xf>
    <xf numFmtId="165" fontId="2" fillId="6" borderId="78" xfId="0" applyNumberFormat="1" applyFont="1" applyFill="1" applyBorder="1" applyProtection="1">
      <alignment vertical="center"/>
      <protection locked="0"/>
    </xf>
    <xf numFmtId="3" fontId="22" fillId="11" borderId="5" xfId="0" applyNumberFormat="1" applyFont="1" applyFill="1" applyBorder="1">
      <alignment vertical="center"/>
    </xf>
    <xf numFmtId="0" fontId="5" fillId="9" borderId="13" xfId="3" applyFont="1" applyFill="1" applyBorder="1" applyAlignment="1" applyProtection="1">
      <alignment horizontal="center" vertical="center" wrapText="1"/>
    </xf>
    <xf numFmtId="3" fontId="13" fillId="11" borderId="22" xfId="0" applyNumberFormat="1" applyFont="1" applyFill="1" applyBorder="1" applyProtection="1">
      <alignment vertical="center"/>
      <protection locked="0"/>
    </xf>
    <xf numFmtId="3" fontId="14" fillId="11" borderId="30" xfId="0" applyNumberFormat="1" applyFont="1" applyFill="1" applyBorder="1" applyProtection="1">
      <alignment vertical="center"/>
      <protection locked="0"/>
    </xf>
    <xf numFmtId="3" fontId="14" fillId="5" borderId="30" xfId="0" applyNumberFormat="1" applyFont="1" applyFill="1" applyBorder="1" applyProtection="1">
      <alignment vertical="center"/>
      <protection locked="0"/>
    </xf>
    <xf numFmtId="3" fontId="14" fillId="11" borderId="73" xfId="0" applyNumberFormat="1" applyFont="1" applyFill="1" applyBorder="1" applyProtection="1">
      <alignment vertical="center"/>
      <protection locked="0"/>
    </xf>
    <xf numFmtId="3" fontId="22" fillId="12" borderId="5" xfId="0" applyNumberFormat="1" applyFont="1" applyFill="1" applyBorder="1">
      <alignment vertical="center"/>
    </xf>
    <xf numFmtId="3" fontId="22" fillId="12" borderId="6" xfId="0" applyNumberFormat="1" applyFont="1" applyFill="1" applyBorder="1">
      <alignment vertical="center"/>
    </xf>
    <xf numFmtId="0" fontId="25" fillId="5" borderId="0" xfId="0" applyFont="1" applyFill="1" applyAlignment="1" applyProtection="1">
      <protection locked="0"/>
    </xf>
    <xf numFmtId="0" fontId="25" fillId="0" borderId="0" xfId="0" applyFont="1">
      <alignment vertical="center"/>
    </xf>
    <xf numFmtId="3" fontId="14" fillId="12" borderId="5" xfId="0" applyNumberFormat="1" applyFont="1" applyFill="1" applyBorder="1" applyAlignment="1"/>
    <xf numFmtId="3" fontId="14" fillId="5" borderId="5" xfId="0" applyNumberFormat="1" applyFont="1" applyFill="1" applyBorder="1" applyAlignment="1"/>
    <xf numFmtId="3" fontId="14" fillId="12" borderId="6" xfId="0" applyNumberFormat="1" applyFont="1" applyFill="1" applyBorder="1" applyAlignment="1"/>
    <xf numFmtId="0" fontId="21" fillId="0" borderId="0" xfId="0" applyFont="1" applyProtection="1">
      <alignment vertical="center"/>
      <protection locked="0"/>
    </xf>
    <xf numFmtId="0" fontId="14" fillId="0" borderId="0" xfId="0" applyFont="1" applyProtection="1">
      <alignment vertical="center"/>
      <protection locked="0"/>
    </xf>
    <xf numFmtId="3" fontId="25" fillId="5" borderId="0" xfId="0" applyNumberFormat="1" applyFont="1" applyFill="1" applyAlignment="1" applyProtection="1">
      <protection locked="0"/>
    </xf>
    <xf numFmtId="3" fontId="25" fillId="11" borderId="26" xfId="0" applyNumberFormat="1" applyFont="1" applyFill="1" applyBorder="1" applyAlignment="1" applyProtection="1">
      <protection locked="0"/>
    </xf>
    <xf numFmtId="3" fontId="25" fillId="5" borderId="26" xfId="0" applyNumberFormat="1" applyFont="1" applyFill="1" applyBorder="1" applyAlignment="1" applyProtection="1">
      <protection locked="0"/>
    </xf>
    <xf numFmtId="3" fontId="27" fillId="11" borderId="5" xfId="0" applyNumberFormat="1" applyFont="1" applyFill="1" applyBorder="1" applyAlignment="1"/>
    <xf numFmtId="3" fontId="27" fillId="5" borderId="5" xfId="0" applyNumberFormat="1" applyFont="1" applyFill="1" applyBorder="1" applyAlignment="1"/>
    <xf numFmtId="3" fontId="27" fillId="11" borderId="8" xfId="0" applyNumberFormat="1" applyFont="1" applyFill="1" applyBorder="1" applyAlignment="1"/>
    <xf numFmtId="3" fontId="24" fillId="11" borderId="5" xfId="0" applyNumberFormat="1" applyFont="1" applyFill="1" applyBorder="1" applyAlignment="1">
      <alignment horizontal="center"/>
    </xf>
    <xf numFmtId="3" fontId="24" fillId="5" borderId="5" xfId="0" applyNumberFormat="1" applyFont="1" applyFill="1" applyBorder="1" applyAlignment="1">
      <alignment horizontal="center"/>
    </xf>
    <xf numFmtId="0" fontId="21" fillId="5" borderId="0" xfId="0" applyFont="1" applyFill="1" applyAlignment="1" applyProtection="1">
      <protection locked="0"/>
    </xf>
    <xf numFmtId="3" fontId="21" fillId="11" borderId="4" xfId="0" applyNumberFormat="1" applyFont="1" applyFill="1" applyBorder="1" applyAlignment="1">
      <alignment horizontal="center" vertical="center"/>
    </xf>
    <xf numFmtId="3" fontId="21" fillId="5" borderId="4" xfId="0" applyNumberFormat="1" applyFont="1" applyFill="1" applyBorder="1" applyAlignment="1">
      <alignment horizontal="center" vertical="center"/>
    </xf>
    <xf numFmtId="3" fontId="25" fillId="5" borderId="0" xfId="0" applyNumberFormat="1" applyFont="1" applyFill="1" applyAlignment="1" applyProtection="1">
      <alignment horizontal="center" vertical="center"/>
      <protection locked="0"/>
    </xf>
    <xf numFmtId="3" fontId="25" fillId="11" borderId="4" xfId="0" applyNumberFormat="1" applyFont="1" applyFill="1" applyBorder="1" applyAlignment="1">
      <alignment horizontal="center" vertical="center"/>
    </xf>
    <xf numFmtId="3" fontId="25" fillId="5" borderId="4" xfId="0" applyNumberFormat="1" applyFont="1" applyFill="1" applyBorder="1" applyAlignment="1">
      <alignment horizontal="center" vertical="center"/>
    </xf>
    <xf numFmtId="3" fontId="25" fillId="11" borderId="49" xfId="0" applyNumberFormat="1" applyFont="1" applyFill="1" applyBorder="1" applyAlignment="1">
      <alignment horizontal="center" vertical="center"/>
    </xf>
    <xf numFmtId="3" fontId="25" fillId="5" borderId="9" xfId="0" applyNumberFormat="1" applyFont="1" applyFill="1" applyBorder="1" applyAlignment="1">
      <alignment horizontal="center" vertical="center"/>
    </xf>
    <xf numFmtId="170" fontId="25" fillId="5" borderId="0" xfId="0" applyNumberFormat="1" applyFont="1" applyFill="1" applyAlignment="1" applyProtection="1">
      <protection locked="0"/>
    </xf>
    <xf numFmtId="3" fontId="28" fillId="5" borderId="0" xfId="0" applyNumberFormat="1" applyFont="1" applyFill="1" applyAlignment="1" applyProtection="1">
      <alignment horizontal="center" vertical="center"/>
      <protection locked="0"/>
    </xf>
    <xf numFmtId="3" fontId="21" fillId="5" borderId="0" xfId="0" applyNumberFormat="1" applyFont="1" applyFill="1" applyAlignment="1" applyProtection="1">
      <alignment horizontal="center" vertical="center"/>
      <protection locked="0"/>
    </xf>
    <xf numFmtId="3" fontId="28" fillId="5" borderId="4" xfId="0" applyNumberFormat="1" applyFont="1" applyFill="1" applyBorder="1" applyAlignment="1">
      <alignment horizontal="center" vertical="center"/>
    </xf>
    <xf numFmtId="3" fontId="28" fillId="11" borderId="4" xfId="0" applyNumberFormat="1" applyFont="1" applyFill="1" applyBorder="1" applyAlignment="1">
      <alignment horizontal="center" vertical="center"/>
    </xf>
    <xf numFmtId="3" fontId="14" fillId="12" borderId="30" xfId="0" applyNumberFormat="1" applyFont="1" applyFill="1" applyBorder="1" applyProtection="1">
      <alignment vertical="center"/>
      <protection locked="0"/>
    </xf>
    <xf numFmtId="3" fontId="14" fillId="12" borderId="73" xfId="0" applyNumberFormat="1" applyFont="1" applyFill="1" applyBorder="1" applyProtection="1">
      <alignment vertical="center"/>
      <protection locked="0"/>
    </xf>
    <xf numFmtId="171" fontId="5" fillId="17" borderId="62" xfId="4" applyNumberFormat="1" applyFont="1" applyFill="1" applyBorder="1" applyAlignment="1" applyProtection="1">
      <alignment vertical="center"/>
    </xf>
    <xf numFmtId="171" fontId="2" fillId="17" borderId="63" xfId="4" applyNumberFormat="1" applyFont="1" applyFill="1" applyBorder="1" applyAlignment="1" applyProtection="1">
      <alignment vertical="center"/>
    </xf>
    <xf numFmtId="171" fontId="2" fillId="17" borderId="61" xfId="4" applyNumberFormat="1" applyFont="1" applyFill="1" applyBorder="1" applyAlignment="1" applyProtection="1">
      <alignment vertical="center"/>
    </xf>
    <xf numFmtId="171" fontId="2" fillId="17" borderId="64" xfId="4" applyNumberFormat="1" applyFont="1" applyFill="1" applyBorder="1" applyAlignment="1" applyProtection="1">
      <alignment vertical="center"/>
    </xf>
    <xf numFmtId="171" fontId="5" fillId="17" borderId="65" xfId="4" applyNumberFormat="1" applyFont="1" applyFill="1" applyBorder="1" applyAlignment="1" applyProtection="1">
      <alignment vertical="center"/>
    </xf>
    <xf numFmtId="171" fontId="2" fillId="17" borderId="65" xfId="4" applyNumberFormat="1" applyFont="1" applyFill="1" applyBorder="1" applyAlignment="1" applyProtection="1">
      <alignment vertical="center"/>
    </xf>
    <xf numFmtId="171" fontId="5" fillId="17" borderId="66" xfId="4" applyNumberFormat="1" applyFont="1" applyFill="1" applyBorder="1" applyAlignment="1" applyProtection="1">
      <alignment vertical="center"/>
    </xf>
    <xf numFmtId="171" fontId="2" fillId="17" borderId="79" xfId="4" applyNumberFormat="1" applyFont="1" applyFill="1" applyBorder="1" applyAlignment="1" applyProtection="1">
      <alignment vertical="center"/>
    </xf>
    <xf numFmtId="171" fontId="2" fillId="17" borderId="80" xfId="4" applyNumberFormat="1" applyFont="1" applyFill="1" applyBorder="1" applyAlignment="1" applyProtection="1">
      <alignment vertical="center"/>
    </xf>
    <xf numFmtId="171" fontId="5" fillId="17" borderId="67" xfId="4" applyNumberFormat="1" applyFont="1" applyFill="1" applyBorder="1" applyAlignment="1" applyProtection="1">
      <alignment vertical="center"/>
    </xf>
    <xf numFmtId="171" fontId="2" fillId="17" borderId="77" xfId="4" applyNumberFormat="1" applyFont="1" applyFill="1" applyBorder="1" applyAlignment="1" applyProtection="1">
      <alignment vertical="center"/>
    </xf>
    <xf numFmtId="171" fontId="2" fillId="17" borderId="78" xfId="4" applyNumberFormat="1" applyFont="1" applyFill="1" applyBorder="1" applyAlignment="1" applyProtection="1">
      <alignment vertical="center"/>
    </xf>
    <xf numFmtId="171" fontId="5" fillId="17" borderId="6" xfId="4" applyNumberFormat="1" applyFont="1" applyFill="1" applyBorder="1" applyAlignment="1" applyProtection="1">
      <alignment vertical="center"/>
    </xf>
    <xf numFmtId="171" fontId="2" fillId="17" borderId="14" xfId="4" applyNumberFormat="1" applyFont="1" applyFill="1" applyBorder="1" applyAlignment="1" applyProtection="1">
      <alignment vertical="center"/>
    </xf>
    <xf numFmtId="171" fontId="2" fillId="17" borderId="22" xfId="4" applyNumberFormat="1" applyFont="1" applyFill="1" applyBorder="1" applyAlignment="1" applyProtection="1">
      <alignment vertical="center"/>
    </xf>
    <xf numFmtId="171" fontId="7" fillId="17" borderId="22" xfId="4" applyNumberFormat="1" applyFont="1" applyFill="1" applyBorder="1" applyAlignment="1" applyProtection="1">
      <alignment vertical="center"/>
    </xf>
    <xf numFmtId="171" fontId="2" fillId="17" borderId="27" xfId="4" applyNumberFormat="1" applyFont="1" applyFill="1" applyBorder="1" applyAlignment="1" applyProtection="1">
      <alignment vertical="center"/>
    </xf>
    <xf numFmtId="171" fontId="7" fillId="17" borderId="27" xfId="4" applyNumberFormat="1" applyFont="1" applyFill="1" applyBorder="1" applyAlignment="1" applyProtection="1">
      <alignment vertical="center"/>
    </xf>
    <xf numFmtId="171" fontId="2" fillId="17" borderId="33" xfId="4" applyNumberFormat="1" applyFont="1" applyFill="1" applyBorder="1" applyAlignment="1" applyProtection="1">
      <alignment vertical="center"/>
    </xf>
    <xf numFmtId="0" fontId="13" fillId="5" borderId="39" xfId="0" applyFont="1" applyFill="1" applyBorder="1" applyAlignment="1">
      <alignment horizontal="center" vertical="center" wrapText="1"/>
    </xf>
    <xf numFmtId="169" fontId="15" fillId="11" borderId="46" xfId="0" applyNumberFormat="1" applyFont="1" applyFill="1" applyBorder="1" applyAlignment="1">
      <alignment horizontal="center" vertical="center"/>
    </xf>
    <xf numFmtId="0" fontId="13" fillId="5" borderId="34" xfId="0" applyFont="1" applyFill="1" applyBorder="1" applyAlignment="1">
      <alignment horizontal="center" vertical="center" wrapText="1"/>
    </xf>
    <xf numFmtId="0" fontId="14" fillId="0" borderId="7" xfId="0" applyFont="1" applyBorder="1">
      <alignment vertical="center"/>
    </xf>
    <xf numFmtId="0" fontId="14" fillId="0" borderId="8" xfId="0" applyFont="1" applyBorder="1">
      <alignment vertical="center"/>
    </xf>
    <xf numFmtId="3" fontId="14" fillId="5" borderId="9" xfId="0" applyNumberFormat="1" applyFont="1" applyFill="1" applyBorder="1">
      <alignment vertical="center"/>
    </xf>
    <xf numFmtId="0" fontId="21" fillId="0" borderId="50" xfId="0" applyFont="1" applyBorder="1">
      <alignment vertical="center"/>
    </xf>
    <xf numFmtId="0" fontId="21" fillId="0" borderId="15" xfId="0" applyFont="1" applyBorder="1">
      <alignment vertical="center"/>
    </xf>
    <xf numFmtId="3" fontId="13" fillId="5" borderId="13" xfId="0" applyNumberFormat="1" applyFont="1" applyFill="1" applyBorder="1">
      <alignment vertical="center"/>
    </xf>
    <xf numFmtId="0" fontId="21" fillId="0" borderId="19" xfId="0" applyFont="1" applyBorder="1">
      <alignment vertical="center"/>
    </xf>
    <xf numFmtId="0" fontId="21" fillId="0" borderId="20" xfId="0" applyFont="1" applyBorder="1">
      <alignment vertical="center"/>
    </xf>
    <xf numFmtId="0" fontId="21" fillId="0" borderId="23" xfId="0" applyFont="1" applyBorder="1">
      <alignment vertical="center"/>
    </xf>
    <xf numFmtId="0" fontId="21" fillId="0" borderId="24" xfId="0" applyFont="1" applyBorder="1">
      <alignment vertical="center"/>
    </xf>
    <xf numFmtId="0" fontId="21" fillId="0" borderId="10" xfId="0" applyFont="1" applyBorder="1">
      <alignment vertical="center"/>
    </xf>
    <xf numFmtId="0" fontId="21" fillId="0" borderId="11" xfId="0" applyFont="1" applyBorder="1">
      <alignment vertical="center"/>
    </xf>
    <xf numFmtId="0" fontId="21" fillId="0" borderId="31" xfId="0" applyFont="1" applyBorder="1">
      <alignment vertical="center"/>
    </xf>
    <xf numFmtId="0" fontId="21" fillId="0" borderId="32" xfId="0" applyFont="1" applyBorder="1">
      <alignment vertical="center"/>
    </xf>
    <xf numFmtId="3" fontId="13" fillId="5" borderId="38" xfId="0" applyNumberFormat="1" applyFont="1" applyFill="1" applyBorder="1">
      <alignment vertical="center"/>
    </xf>
    <xf numFmtId="3" fontId="21" fillId="5" borderId="13" xfId="0" applyNumberFormat="1" applyFont="1" applyFill="1" applyBorder="1">
      <alignment vertical="center"/>
    </xf>
    <xf numFmtId="0" fontId="21" fillId="0" borderId="40" xfId="0" applyFont="1" applyBorder="1">
      <alignment vertical="center"/>
    </xf>
    <xf numFmtId="0" fontId="21" fillId="0" borderId="28" xfId="0" applyFont="1" applyBorder="1">
      <alignment vertical="center"/>
    </xf>
    <xf numFmtId="0" fontId="21" fillId="0" borderId="25" xfId="0" applyFont="1" applyBorder="1">
      <alignment vertical="center"/>
    </xf>
    <xf numFmtId="0" fontId="24" fillId="0" borderId="81" xfId="0" applyFont="1" applyBorder="1">
      <alignment vertical="center"/>
    </xf>
    <xf numFmtId="0" fontId="24" fillId="0" borderId="82" xfId="0" applyFont="1" applyBorder="1">
      <alignment vertical="center"/>
    </xf>
    <xf numFmtId="0" fontId="21" fillId="0" borderId="21" xfId="0" applyFont="1" applyBorder="1">
      <alignment vertical="center"/>
    </xf>
    <xf numFmtId="0" fontId="21" fillId="0" borderId="22" xfId="0" applyFont="1" applyBorder="1">
      <alignment vertical="center"/>
    </xf>
    <xf numFmtId="3" fontId="13" fillId="5" borderId="21" xfId="0" applyNumberFormat="1" applyFont="1" applyFill="1" applyBorder="1">
      <alignment vertical="center"/>
    </xf>
    <xf numFmtId="0" fontId="21" fillId="0" borderId="73" xfId="0" applyFont="1" applyBorder="1">
      <alignment vertical="center"/>
    </xf>
    <xf numFmtId="3" fontId="21" fillId="5" borderId="29" xfId="0" applyNumberFormat="1" applyFont="1" applyFill="1" applyBorder="1">
      <alignment vertical="center"/>
    </xf>
    <xf numFmtId="3" fontId="21" fillId="5" borderId="38" xfId="0" applyNumberFormat="1" applyFont="1" applyFill="1" applyBorder="1">
      <alignment vertical="center"/>
    </xf>
    <xf numFmtId="0" fontId="14" fillId="0" borderId="4" xfId="0" applyFont="1" applyBorder="1">
      <alignment vertical="center"/>
    </xf>
    <xf numFmtId="0" fontId="25" fillId="5" borderId="0" xfId="0" applyFont="1" applyFill="1" applyAlignment="1"/>
    <xf numFmtId="3" fontId="27" fillId="5" borderId="41" xfId="0" applyNumberFormat="1" applyFont="1" applyFill="1" applyBorder="1" applyAlignment="1"/>
    <xf numFmtId="3" fontId="25" fillId="5" borderId="0" xfId="0" applyNumberFormat="1" applyFont="1" applyFill="1" applyAlignment="1"/>
    <xf numFmtId="0" fontId="24" fillId="22" borderId="4" xfId="0" applyFont="1" applyFill="1" applyBorder="1" applyAlignment="1"/>
    <xf numFmtId="0" fontId="21" fillId="5" borderId="0" xfId="0" applyFont="1" applyFill="1" applyAlignment="1"/>
    <xf numFmtId="0" fontId="21" fillId="5" borderId="7" xfId="0" applyFont="1" applyFill="1" applyBorder="1" applyAlignment="1"/>
    <xf numFmtId="3" fontId="25" fillId="5" borderId="0" xfId="0" applyNumberFormat="1" applyFont="1" applyFill="1" applyAlignment="1">
      <alignment horizontal="center" vertical="center"/>
    </xf>
    <xf numFmtId="3" fontId="28" fillId="5" borderId="0" xfId="0" applyNumberFormat="1" applyFont="1" applyFill="1" applyAlignment="1">
      <alignment horizontal="center" vertical="center"/>
    </xf>
    <xf numFmtId="0" fontId="25" fillId="5" borderId="7" xfId="0" applyFont="1" applyFill="1" applyBorder="1" applyAlignment="1"/>
    <xf numFmtId="9" fontId="25" fillId="11" borderId="4" xfId="5" applyFont="1" applyFill="1" applyBorder="1" applyAlignment="1" applyProtection="1">
      <alignment horizontal="center" vertical="center"/>
    </xf>
    <xf numFmtId="0" fontId="25" fillId="5" borderId="49" xfId="0" applyFont="1" applyFill="1" applyBorder="1" applyAlignment="1"/>
    <xf numFmtId="0" fontId="13" fillId="5" borderId="58" xfId="0" applyFont="1" applyFill="1" applyBorder="1" applyAlignment="1">
      <alignment horizontal="center" vertical="center" wrapText="1"/>
    </xf>
    <xf numFmtId="169" fontId="15" fillId="12" borderId="46" xfId="0" applyNumberFormat="1" applyFont="1" applyFill="1" applyBorder="1" applyAlignment="1">
      <alignment horizontal="center" vertical="center"/>
    </xf>
    <xf numFmtId="0" fontId="13" fillId="5" borderId="45" xfId="0" applyFont="1" applyFill="1" applyBorder="1" applyAlignment="1">
      <alignment horizontal="center" vertical="center" wrapText="1"/>
    </xf>
    <xf numFmtId="0" fontId="15" fillId="12" borderId="44" xfId="0" applyFont="1" applyFill="1" applyBorder="1" applyAlignment="1">
      <alignment horizontal="center" vertical="center"/>
    </xf>
    <xf numFmtId="0" fontId="14" fillId="0" borderId="6" xfId="0" applyFont="1" applyBorder="1">
      <alignment vertical="center"/>
    </xf>
    <xf numFmtId="0" fontId="21" fillId="0" borderId="14" xfId="0" applyFont="1" applyBorder="1">
      <alignment vertical="center"/>
    </xf>
    <xf numFmtId="3" fontId="13" fillId="5" borderId="12" xfId="0" applyNumberFormat="1" applyFont="1" applyFill="1" applyBorder="1">
      <alignment vertical="center"/>
    </xf>
    <xf numFmtId="0" fontId="21" fillId="0" borderId="27" xfId="0" applyFont="1" applyBorder="1">
      <alignment vertical="center"/>
    </xf>
    <xf numFmtId="3" fontId="13" fillId="5" borderId="25" xfId="0" applyNumberFormat="1" applyFont="1" applyFill="1" applyBorder="1">
      <alignment vertical="center"/>
    </xf>
    <xf numFmtId="3" fontId="14" fillId="5" borderId="41" xfId="0" applyNumberFormat="1" applyFont="1" applyFill="1" applyBorder="1">
      <alignment vertical="center"/>
    </xf>
    <xf numFmtId="0" fontId="21" fillId="0" borderId="12" xfId="0" applyFont="1" applyBorder="1">
      <alignment vertical="center"/>
    </xf>
    <xf numFmtId="3" fontId="13" fillId="5" borderId="42" xfId="0" applyNumberFormat="1" applyFont="1" applyFill="1" applyBorder="1">
      <alignment vertical="center"/>
    </xf>
    <xf numFmtId="3" fontId="13" fillId="5" borderId="2" xfId="0" applyNumberFormat="1" applyFont="1" applyFill="1" applyBorder="1">
      <alignment vertical="center"/>
    </xf>
    <xf numFmtId="0" fontId="26" fillId="0" borderId="48" xfId="0" applyFont="1" applyBorder="1">
      <alignment vertical="center"/>
    </xf>
    <xf numFmtId="3" fontId="21" fillId="5" borderId="2" xfId="0" applyNumberFormat="1" applyFont="1" applyFill="1" applyBorder="1">
      <alignment vertical="center"/>
    </xf>
    <xf numFmtId="0" fontId="21" fillId="0" borderId="47" xfId="0" applyFont="1" applyBorder="1">
      <alignment vertical="center"/>
    </xf>
    <xf numFmtId="0" fontId="21" fillId="0" borderId="36" xfId="0" applyFont="1" applyBorder="1">
      <alignment vertical="center"/>
    </xf>
    <xf numFmtId="3" fontId="13" fillId="5" borderId="43" xfId="0" applyNumberFormat="1" applyFont="1" applyFill="1" applyBorder="1">
      <alignment vertical="center"/>
    </xf>
    <xf numFmtId="3" fontId="13" fillId="5" borderId="26" xfId="0" applyNumberFormat="1" applyFont="1" applyFill="1" applyBorder="1">
      <alignment vertical="center"/>
    </xf>
    <xf numFmtId="0" fontId="21" fillId="0" borderId="37" xfId="0" applyFont="1" applyBorder="1">
      <alignment vertical="center"/>
    </xf>
    <xf numFmtId="0" fontId="21" fillId="0" borderId="33" xfId="0" applyFont="1" applyBorder="1">
      <alignment vertical="center"/>
    </xf>
    <xf numFmtId="0" fontId="21" fillId="0" borderId="16" xfId="0" applyFont="1" applyBorder="1">
      <alignment vertical="center"/>
    </xf>
    <xf numFmtId="0" fontId="21" fillId="0" borderId="18" xfId="0" applyFont="1" applyBorder="1">
      <alignment vertical="center"/>
    </xf>
    <xf numFmtId="3" fontId="21" fillId="5" borderId="3" xfId="0" applyNumberFormat="1" applyFont="1" applyFill="1" applyBorder="1">
      <alignment vertical="center"/>
    </xf>
    <xf numFmtId="0" fontId="21" fillId="0" borderId="29" xfId="0" applyFont="1" applyBorder="1">
      <alignment vertical="center"/>
    </xf>
    <xf numFmtId="3" fontId="21" fillId="5" borderId="74" xfId="0" applyNumberFormat="1" applyFont="1" applyFill="1" applyBorder="1">
      <alignment vertical="center"/>
    </xf>
    <xf numFmtId="0" fontId="21" fillId="0" borderId="49" xfId="0" applyFont="1" applyBorder="1">
      <alignment vertical="center"/>
    </xf>
    <xf numFmtId="3" fontId="14" fillId="5" borderId="41" xfId="0" applyNumberFormat="1" applyFont="1" applyFill="1" applyBorder="1" applyAlignment="1"/>
    <xf numFmtId="3" fontId="21" fillId="12" borderId="38" xfId="0" applyNumberFormat="1" applyFont="1" applyFill="1" applyBorder="1" applyProtection="1">
      <alignment vertical="center"/>
      <protection locked="0"/>
    </xf>
    <xf numFmtId="3" fontId="21" fillId="5" borderId="38" xfId="0" applyNumberFormat="1" applyFont="1" applyFill="1" applyBorder="1" applyProtection="1">
      <alignment vertical="center"/>
      <protection locked="0"/>
    </xf>
    <xf numFmtId="3" fontId="21" fillId="12" borderId="33" xfId="0" applyNumberFormat="1" applyFont="1" applyFill="1" applyBorder="1" applyProtection="1">
      <alignment vertical="center"/>
      <protection locked="0"/>
    </xf>
    <xf numFmtId="3" fontId="21" fillId="5" borderId="0" xfId="0" applyNumberFormat="1" applyFont="1" applyFill="1" applyAlignment="1">
      <alignment horizontal="center" vertical="center"/>
    </xf>
    <xf numFmtId="3" fontId="10" fillId="6" borderId="3" xfId="0" applyNumberFormat="1" applyFont="1" applyFill="1" applyBorder="1" applyAlignment="1" applyProtection="1">
      <alignment horizontal="right" vertical="center" wrapText="1"/>
      <protection locked="0"/>
    </xf>
    <xf numFmtId="0" fontId="15" fillId="11" borderId="44" xfId="0" applyFont="1" applyFill="1" applyBorder="1" applyAlignment="1">
      <alignment horizontal="center" vertical="center" wrapText="1"/>
    </xf>
    <xf numFmtId="0" fontId="31" fillId="9" borderId="13" xfId="6" applyFill="1" applyBorder="1" applyAlignment="1" applyProtection="1">
      <alignment horizontal="center" vertical="center"/>
    </xf>
    <xf numFmtId="0" fontId="32" fillId="0" borderId="0" xfId="0" applyFont="1">
      <alignment vertical="center"/>
    </xf>
    <xf numFmtId="0" fontId="33" fillId="0" borderId="0" xfId="0" applyFont="1" applyProtection="1">
      <alignment vertical="center"/>
      <protection locked="0"/>
    </xf>
    <xf numFmtId="0" fontId="37" fillId="0" borderId="0" xfId="0" applyFont="1">
      <alignment vertical="center"/>
    </xf>
    <xf numFmtId="0" fontId="32" fillId="0" borderId="0" xfId="0" applyFont="1" applyAlignment="1">
      <alignment horizontal="center" vertical="center"/>
    </xf>
    <xf numFmtId="0" fontId="32" fillId="24" borderId="3" xfId="0" applyFont="1" applyFill="1" applyBorder="1" applyProtection="1">
      <alignment vertical="center"/>
      <protection locked="0"/>
    </xf>
    <xf numFmtId="0" fontId="32" fillId="0" borderId="0" xfId="0" applyFont="1" applyProtection="1">
      <alignment vertical="center"/>
      <protection locked="0"/>
    </xf>
    <xf numFmtId="0" fontId="34" fillId="23" borderId="3" xfId="3" applyFont="1" applyFill="1" applyBorder="1" applyAlignment="1" applyProtection="1">
      <alignment horizontal="left" vertical="center" indent="2"/>
      <protection locked="0"/>
    </xf>
    <xf numFmtId="164" fontId="33" fillId="24" borderId="3" xfId="0" applyNumberFormat="1" applyFont="1" applyFill="1" applyBorder="1" applyAlignment="1" applyProtection="1">
      <alignment horizontal="left" vertical="center" indent="2"/>
      <protection locked="0"/>
    </xf>
    <xf numFmtId="0" fontId="35" fillId="0" borderId="0" xfId="0" applyFont="1" applyAlignment="1" applyProtection="1">
      <protection locked="0"/>
    </xf>
    <xf numFmtId="49" fontId="33" fillId="24" borderId="3" xfId="0" applyNumberFormat="1" applyFont="1" applyFill="1" applyBorder="1" applyAlignment="1" applyProtection="1">
      <alignment horizontal="left" vertical="center" wrapText="1" indent="2"/>
      <protection locked="0"/>
    </xf>
    <xf numFmtId="0" fontId="38" fillId="0" borderId="3" xfId="0" applyFont="1" applyBorder="1">
      <alignment vertical="center"/>
    </xf>
    <xf numFmtId="164" fontId="2" fillId="0" borderId="3" xfId="0" applyNumberFormat="1" applyFont="1" applyBorder="1" applyAlignment="1">
      <alignment horizontal="left" vertical="center" indent="2"/>
    </xf>
    <xf numFmtId="0" fontId="5" fillId="0" borderId="3" xfId="0" applyFont="1" applyBorder="1" applyAlignment="1">
      <alignment horizontal="left" vertical="center" wrapText="1" indent="2"/>
    </xf>
    <xf numFmtId="0" fontId="7" fillId="0" borderId="0" xfId="0" applyFont="1" applyAlignment="1"/>
    <xf numFmtId="0" fontId="5" fillId="23" borderId="3" xfId="3" applyFont="1" applyFill="1" applyBorder="1" applyAlignment="1" applyProtection="1">
      <alignment horizontal="center" vertical="center" wrapText="1"/>
    </xf>
    <xf numFmtId="0" fontId="29" fillId="0" borderId="0" xfId="0" applyFont="1">
      <alignment vertical="center"/>
    </xf>
    <xf numFmtId="0" fontId="1" fillId="0" borderId="0" xfId="0" applyFont="1" applyAlignment="1">
      <alignment horizontal="left" vertical="center"/>
    </xf>
    <xf numFmtId="0" fontId="0" fillId="0" borderId="0" xfId="0"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30" fillId="0" borderId="0" xfId="0" applyFont="1">
      <alignment vertical="center"/>
    </xf>
    <xf numFmtId="0" fontId="9" fillId="0" borderId="0" xfId="0" applyFont="1">
      <alignment vertical="center"/>
    </xf>
    <xf numFmtId="0" fontId="18" fillId="0" borderId="0" xfId="0" applyFont="1">
      <alignment vertical="center"/>
    </xf>
    <xf numFmtId="0" fontId="5" fillId="9" borderId="26" xfId="0" applyFont="1" applyFill="1" applyBorder="1" applyAlignment="1">
      <alignment horizontal="center" vertical="center"/>
    </xf>
    <xf numFmtId="0" fontId="5" fillId="15" borderId="26" xfId="0" applyFont="1" applyFill="1" applyBorder="1" applyAlignment="1">
      <alignment horizontal="center" vertical="center"/>
    </xf>
    <xf numFmtId="0" fontId="5" fillId="16" borderId="26" xfId="0" applyFont="1" applyFill="1" applyBorder="1" applyAlignment="1">
      <alignment horizontal="center" vertical="center"/>
    </xf>
    <xf numFmtId="0" fontId="31" fillId="15" borderId="13" xfId="6" applyFill="1" applyBorder="1" applyAlignment="1" applyProtection="1">
      <alignment horizontal="center" vertical="center"/>
    </xf>
    <xf numFmtId="0" fontId="31" fillId="16" borderId="13" xfId="6" applyFill="1" applyBorder="1" applyAlignment="1" applyProtection="1">
      <alignment horizontal="center" vertical="center"/>
    </xf>
    <xf numFmtId="0" fontId="5" fillId="16" borderId="13" xfId="0" applyFont="1" applyFill="1" applyBorder="1" applyAlignment="1">
      <alignment horizontal="center" vertical="center" wrapText="1"/>
    </xf>
    <xf numFmtId="3" fontId="2" fillId="0" borderId="13" xfId="0" applyNumberFormat="1" applyFont="1" applyBorder="1" applyAlignment="1">
      <alignment horizontal="right" vertical="center" wrapText="1"/>
    </xf>
    <xf numFmtId="3" fontId="5" fillId="6" borderId="3" xfId="0" applyNumberFormat="1" applyFont="1" applyFill="1" applyBorder="1" applyAlignment="1">
      <alignment horizontal="right" vertical="center" wrapText="1"/>
    </xf>
    <xf numFmtId="3" fontId="7" fillId="0" borderId="0" xfId="0" applyNumberFormat="1" applyFont="1" applyAlignment="1">
      <alignment horizontal="right"/>
    </xf>
    <xf numFmtId="3" fontId="2" fillId="0" borderId="3" xfId="0" applyNumberFormat="1" applyFont="1" applyBorder="1" applyAlignment="1">
      <alignment horizontal="right" vertical="center" wrapText="1"/>
    </xf>
    <xf numFmtId="0" fontId="20" fillId="0" borderId="0" xfId="0" applyFont="1">
      <alignment vertical="center"/>
    </xf>
    <xf numFmtId="3" fontId="2" fillId="0" borderId="0" xfId="0" applyNumberFormat="1" applyFont="1" applyAlignment="1">
      <alignment horizontal="right" vertical="center"/>
    </xf>
    <xf numFmtId="3" fontId="10" fillId="6" borderId="3" xfId="0" applyNumberFormat="1" applyFont="1" applyFill="1" applyBorder="1" applyAlignment="1">
      <alignment horizontal="right" vertical="center" wrapText="1"/>
    </xf>
    <xf numFmtId="3" fontId="18" fillId="0" borderId="0" xfId="0" applyNumberFormat="1" applyFont="1">
      <alignment vertical="center"/>
    </xf>
    <xf numFmtId="3" fontId="0" fillId="0" borderId="0" xfId="0" applyNumberFormat="1" applyAlignment="1">
      <alignment horizontal="right" vertical="center"/>
    </xf>
    <xf numFmtId="0" fontId="11" fillId="0" borderId="0" xfId="0" applyFont="1">
      <alignment vertical="center"/>
    </xf>
    <xf numFmtId="0" fontId="11" fillId="0" borderId="0" xfId="0" applyFont="1" applyAlignment="1">
      <alignment horizontal="right" vertical="center"/>
    </xf>
    <xf numFmtId="3" fontId="2" fillId="0" borderId="0" xfId="0" applyNumberFormat="1" applyFont="1">
      <alignment vertical="center"/>
    </xf>
    <xf numFmtId="164" fontId="2" fillId="0" borderId="0" xfId="0" applyNumberFormat="1" applyFont="1" applyAlignment="1">
      <alignment horizontal="right" vertical="center"/>
    </xf>
    <xf numFmtId="0" fontId="2" fillId="0" borderId="0" xfId="0" applyFont="1" applyAlignment="1">
      <alignment horizontal="right" vertical="center"/>
    </xf>
    <xf numFmtId="4" fontId="0" fillId="0" borderId="0" xfId="0" applyNumberFormat="1">
      <alignment vertical="center"/>
    </xf>
    <xf numFmtId="0" fontId="2" fillId="0" borderId="0" xfId="0" applyFont="1" applyAlignment="1">
      <alignment horizontal="left" vertical="center" indent="1"/>
    </xf>
    <xf numFmtId="0" fontId="0" fillId="0" borderId="0" xfId="0" applyAlignment="1">
      <alignment horizontal="right" vertical="center"/>
    </xf>
    <xf numFmtId="3" fontId="2" fillId="0" borderId="3" xfId="1" applyNumberFormat="1" applyFont="1" applyBorder="1" applyAlignment="1" applyProtection="1">
      <alignment horizontal="right" vertical="center" wrapText="1"/>
      <protection locked="0"/>
    </xf>
    <xf numFmtId="0" fontId="32" fillId="0" borderId="0" xfId="0" applyFont="1" applyAlignment="1">
      <alignment vertical="center" wrapText="1"/>
    </xf>
    <xf numFmtId="0" fontId="39" fillId="0" borderId="0" xfId="0" applyFont="1" applyAlignment="1"/>
    <xf numFmtId="0" fontId="40" fillId="0" borderId="0" xfId="0" applyFont="1" applyAlignment="1"/>
    <xf numFmtId="168" fontId="41" fillId="0" borderId="0" xfId="0" applyNumberFormat="1" applyFont="1" applyAlignment="1"/>
    <xf numFmtId="0" fontId="41" fillId="0" borderId="0" xfId="0" applyFont="1" applyAlignment="1"/>
    <xf numFmtId="168" fontId="36" fillId="0" borderId="0" xfId="0" applyNumberFormat="1" applyFont="1" applyAlignment="1"/>
    <xf numFmtId="168" fontId="42" fillId="0" borderId="0" xfId="0" applyNumberFormat="1" applyFont="1" applyAlignment="1"/>
    <xf numFmtId="0" fontId="33" fillId="0" borderId="0" xfId="2" applyFont="1">
      <alignment vertical="center"/>
    </xf>
    <xf numFmtId="0" fontId="43" fillId="0" borderId="54" xfId="2" applyFont="1" applyBorder="1" applyAlignment="1"/>
    <xf numFmtId="0" fontId="43" fillId="19" borderId="3" xfId="2" applyFont="1" applyFill="1" applyBorder="1" applyAlignment="1">
      <alignment horizontal="center" vertical="center" wrapText="1"/>
    </xf>
    <xf numFmtId="0" fontId="43" fillId="25" borderId="3" xfId="2" applyFont="1" applyFill="1" applyBorder="1" applyAlignment="1">
      <alignment horizontal="center" vertical="center" wrapText="1"/>
    </xf>
    <xf numFmtId="0" fontId="43" fillId="26" borderId="3" xfId="2" applyFont="1" applyFill="1" applyBorder="1" applyAlignment="1">
      <alignment horizontal="center" vertical="center" wrapText="1"/>
    </xf>
    <xf numFmtId="0" fontId="43" fillId="23" borderId="51" xfId="2" applyFont="1" applyFill="1" applyBorder="1" applyAlignment="1">
      <alignment horizontal="center" vertical="center"/>
    </xf>
    <xf numFmtId="0" fontId="43" fillId="23" borderId="56" xfId="2" applyFont="1" applyFill="1" applyBorder="1" applyAlignment="1">
      <alignment horizontal="center" vertical="center"/>
    </xf>
    <xf numFmtId="0" fontId="43" fillId="23" borderId="57" xfId="2" applyFont="1" applyFill="1" applyBorder="1" applyAlignment="1">
      <alignment horizontal="center" vertical="center"/>
    </xf>
    <xf numFmtId="0" fontId="35" fillId="0" borderId="51" xfId="2" applyFont="1" applyBorder="1">
      <alignment vertical="center"/>
    </xf>
    <xf numFmtId="4" fontId="33" fillId="0" borderId="53" xfId="2" applyNumberFormat="1" applyFont="1" applyBorder="1">
      <alignment vertical="center"/>
    </xf>
    <xf numFmtId="4" fontId="33" fillId="0" borderId="57" xfId="2" applyNumberFormat="1" applyFont="1" applyBorder="1">
      <alignment vertical="center"/>
    </xf>
    <xf numFmtId="4" fontId="33" fillId="0" borderId="3" xfId="2" applyNumberFormat="1" applyFont="1" applyBorder="1">
      <alignment vertical="center"/>
    </xf>
    <xf numFmtId="4" fontId="33" fillId="0" borderId="51" xfId="2" applyNumberFormat="1" applyFont="1" applyBorder="1">
      <alignment vertical="center"/>
    </xf>
    <xf numFmtId="0" fontId="33" fillId="0" borderId="51" xfId="2" applyFont="1" applyBorder="1">
      <alignment vertical="center"/>
    </xf>
    <xf numFmtId="4" fontId="33" fillId="0" borderId="52" xfId="2" applyNumberFormat="1" applyFont="1" applyBorder="1">
      <alignment vertical="center"/>
    </xf>
    <xf numFmtId="4" fontId="33" fillId="0" borderId="26" xfId="2" applyNumberFormat="1" applyFont="1" applyBorder="1">
      <alignment vertical="center"/>
    </xf>
    <xf numFmtId="4" fontId="43" fillId="0" borderId="3" xfId="2" applyNumberFormat="1" applyFont="1" applyBorder="1">
      <alignment vertical="center"/>
    </xf>
    <xf numFmtId="4" fontId="43" fillId="0" borderId="3" xfId="2" applyNumberFormat="1" applyFont="1" applyBorder="1" applyAlignment="1">
      <alignment horizontal="right" vertical="center"/>
    </xf>
    <xf numFmtId="4" fontId="33" fillId="0" borderId="56" xfId="2" applyNumberFormat="1" applyFont="1" applyBorder="1">
      <alignment vertical="center"/>
    </xf>
    <xf numFmtId="4" fontId="33" fillId="0" borderId="20" xfId="2" applyNumberFormat="1" applyFont="1" applyBorder="1">
      <alignment vertical="center"/>
    </xf>
    <xf numFmtId="4" fontId="33" fillId="0" borderId="28" xfId="2" applyNumberFormat="1" applyFont="1" applyBorder="1">
      <alignment vertical="center"/>
    </xf>
    <xf numFmtId="4" fontId="33" fillId="0" borderId="3" xfId="2" applyNumberFormat="1" applyFont="1" applyBorder="1" applyAlignment="1">
      <alignment vertical="center" wrapText="1"/>
    </xf>
    <xf numFmtId="0" fontId="33" fillId="0" borderId="3" xfId="2" applyFont="1" applyBorder="1" applyAlignment="1">
      <alignment vertical="center" wrapText="1"/>
    </xf>
    <xf numFmtId="168" fontId="44" fillId="0" borderId="0" xfId="0" applyNumberFormat="1" applyFont="1" applyAlignment="1"/>
    <xf numFmtId="0" fontId="38" fillId="0" borderId="0" xfId="0" applyFont="1">
      <alignment vertical="center"/>
    </xf>
    <xf numFmtId="0" fontId="32" fillId="28" borderId="0" xfId="0" applyFont="1" applyFill="1">
      <alignment vertical="center"/>
    </xf>
    <xf numFmtId="0" fontId="5" fillId="29" borderId="13" xfId="3" applyFont="1" applyFill="1" applyBorder="1" applyAlignment="1" applyProtection="1">
      <alignment horizontal="center" vertical="center" wrapText="1"/>
    </xf>
    <xf numFmtId="166" fontId="34" fillId="4" borderId="26" xfId="0" applyNumberFormat="1" applyFont="1" applyFill="1" applyBorder="1" applyAlignment="1">
      <alignment horizontal="center" vertical="center" wrapText="1"/>
    </xf>
    <xf numFmtId="166" fontId="34" fillId="4" borderId="38" xfId="0" applyNumberFormat="1" applyFont="1" applyFill="1" applyBorder="1" applyAlignment="1">
      <alignment horizontal="center" vertical="center" wrapText="1"/>
    </xf>
    <xf numFmtId="166" fontId="34" fillId="4" borderId="13" xfId="0" applyNumberFormat="1" applyFont="1" applyFill="1" applyBorder="1" applyAlignment="1">
      <alignment horizontal="center" vertical="center" wrapText="1"/>
    </xf>
    <xf numFmtId="166" fontId="34" fillId="2" borderId="26" xfId="0" applyNumberFormat="1" applyFont="1" applyFill="1" applyBorder="1" applyAlignment="1">
      <alignment horizontal="center" vertical="center" wrapText="1"/>
    </xf>
    <xf numFmtId="166" fontId="34" fillId="2" borderId="38" xfId="0" applyNumberFormat="1" applyFont="1" applyFill="1" applyBorder="1" applyAlignment="1">
      <alignment horizontal="center" vertical="center" wrapText="1"/>
    </xf>
    <xf numFmtId="166" fontId="34" fillId="2" borderId="13" xfId="0" applyNumberFormat="1" applyFont="1" applyFill="1" applyBorder="1" applyAlignment="1">
      <alignment horizontal="center" vertical="center" wrapText="1"/>
    </xf>
    <xf numFmtId="166" fontId="34" fillId="3" borderId="26" xfId="0" applyNumberFormat="1" applyFont="1" applyFill="1" applyBorder="1" applyAlignment="1">
      <alignment horizontal="center" vertical="center" wrapText="1"/>
    </xf>
    <xf numFmtId="166" fontId="34" fillId="3" borderId="38" xfId="0" applyNumberFormat="1" applyFont="1" applyFill="1" applyBorder="1" applyAlignment="1">
      <alignment horizontal="center" vertical="center" wrapText="1"/>
    </xf>
    <xf numFmtId="166" fontId="34" fillId="3" borderId="13" xfId="0" applyNumberFormat="1" applyFont="1" applyFill="1" applyBorder="1" applyAlignment="1">
      <alignment horizontal="center" vertical="center" wrapText="1"/>
    </xf>
    <xf numFmtId="0" fontId="23" fillId="19" borderId="0" xfId="0" applyFont="1" applyFill="1" applyAlignment="1">
      <alignment horizontal="center" vertical="center"/>
    </xf>
    <xf numFmtId="0" fontId="23" fillId="20" borderId="0" xfId="0" applyFont="1" applyFill="1" applyAlignment="1">
      <alignment horizontal="center" vertical="center"/>
    </xf>
    <xf numFmtId="0" fontId="23" fillId="21" borderId="0" xfId="0" applyFont="1" applyFill="1" applyAlignment="1">
      <alignment horizontal="center" vertical="center"/>
    </xf>
    <xf numFmtId="0" fontId="9" fillId="0" borderId="3" xfId="0" applyFont="1" applyBorder="1" applyAlignment="1">
      <alignment horizontal="center" vertical="center"/>
    </xf>
    <xf numFmtId="0" fontId="5" fillId="10" borderId="3" xfId="3" applyFont="1" applyFill="1" applyBorder="1" applyAlignment="1" applyProtection="1">
      <alignment horizontal="center" vertical="center" wrapText="1"/>
    </xf>
    <xf numFmtId="0" fontId="19" fillId="0" borderId="0" xfId="0" applyFont="1" applyAlignment="1">
      <alignment horizontal="left" vertical="center"/>
    </xf>
    <xf numFmtId="166" fontId="5" fillId="4" borderId="3" xfId="0" applyNumberFormat="1" applyFont="1" applyFill="1" applyBorder="1" applyAlignment="1">
      <alignment horizontal="center" vertical="center" textRotation="90" wrapText="1"/>
    </xf>
    <xf numFmtId="166" fontId="5" fillId="2" borderId="3" xfId="0" applyNumberFormat="1" applyFont="1" applyFill="1" applyBorder="1" applyAlignment="1">
      <alignment horizontal="center" vertical="center" textRotation="90" wrapText="1"/>
    </xf>
    <xf numFmtId="166" fontId="5" fillId="3" borderId="3" xfId="0" applyNumberFormat="1" applyFont="1" applyFill="1" applyBorder="1" applyAlignment="1">
      <alignment horizontal="center" vertical="center" textRotation="90" wrapText="1"/>
    </xf>
    <xf numFmtId="168" fontId="42" fillId="0" borderId="0" xfId="0" applyNumberFormat="1" applyFont="1" applyAlignment="1">
      <alignment horizontal="center" wrapText="1"/>
    </xf>
    <xf numFmtId="168" fontId="36" fillId="21" borderId="0" xfId="0" applyNumberFormat="1" applyFont="1" applyFill="1" applyAlignment="1">
      <alignment horizontal="center"/>
    </xf>
    <xf numFmtId="168" fontId="36" fillId="0" borderId="0" xfId="0" applyNumberFormat="1" applyFont="1" applyAlignment="1"/>
    <xf numFmtId="0" fontId="33" fillId="27" borderId="51" xfId="2" applyFont="1" applyFill="1" applyBorder="1" applyAlignment="1">
      <alignment horizontal="center" vertical="center" wrapText="1"/>
    </xf>
    <xf numFmtId="0" fontId="43" fillId="0" borderId="55" xfId="2" applyFont="1" applyBorder="1" applyAlignment="1">
      <alignment horizontal="center"/>
    </xf>
    <xf numFmtId="0" fontId="33" fillId="27" borderId="51" xfId="2" applyFont="1" applyFill="1" applyBorder="1" applyAlignment="1">
      <alignment horizontal="center" vertical="center"/>
    </xf>
    <xf numFmtId="0" fontId="43" fillId="28" borderId="83" xfId="2" applyFont="1" applyFill="1" applyBorder="1" applyAlignment="1">
      <alignment horizontal="center" vertical="center" wrapText="1"/>
    </xf>
    <xf numFmtId="0" fontId="43" fillId="28" borderId="0" xfId="2" applyFont="1" applyFill="1" applyAlignment="1">
      <alignment horizontal="center" vertical="center" wrapText="1"/>
    </xf>
    <xf numFmtId="169" fontId="16" fillId="5" borderId="49" xfId="0" applyNumberFormat="1" applyFont="1" applyFill="1" applyBorder="1" applyAlignment="1" applyProtection="1">
      <alignment horizontal="center" vertical="center"/>
      <protection locked="0"/>
    </xf>
    <xf numFmtId="169" fontId="16" fillId="12" borderId="49" xfId="0" applyNumberFormat="1" applyFont="1" applyFill="1" applyBorder="1" applyAlignment="1" applyProtection="1">
      <alignment horizontal="center" vertical="center"/>
      <protection locked="0"/>
    </xf>
    <xf numFmtId="169" fontId="16" fillId="11" borderId="49" xfId="0" applyNumberFormat="1" applyFont="1" applyFill="1" applyBorder="1" applyAlignment="1" applyProtection="1">
      <alignment horizontal="center" vertical="center"/>
      <protection locked="0"/>
    </xf>
    <xf numFmtId="0" fontId="14" fillId="5" borderId="1" xfId="0" applyFont="1" applyFill="1" applyBorder="1" applyAlignment="1">
      <alignment horizontal="center" vertical="center"/>
    </xf>
    <xf numFmtId="169" fontId="16" fillId="5" borderId="49" xfId="0" applyNumberFormat="1" applyFont="1" applyFill="1" applyBorder="1" applyAlignment="1">
      <alignment horizontal="center" vertical="center"/>
    </xf>
    <xf numFmtId="0" fontId="14" fillId="5" borderId="8" xfId="0" applyFont="1" applyFill="1" applyBorder="1" applyAlignment="1">
      <alignment horizontal="center" vertical="center"/>
    </xf>
  </cellXfs>
  <cellStyles count="7">
    <cellStyle name="Excel Built-in Explanatory Text" xfId="3" xr:uid="{00000000-0005-0000-0000-000007000000}"/>
    <cellStyle name="Lien hypertexte" xfId="6" builtinId="8"/>
    <cellStyle name="Milliers" xfId="4" builtinId="3"/>
    <cellStyle name="Monétaire" xfId="1" builtinId="4"/>
    <cellStyle name="Normal" xfId="0" builtinId="0"/>
    <cellStyle name="Normal 2" xfId="2" xr:uid="{00000000-0005-0000-0000-000006000000}"/>
    <cellStyle name="Pourcentage" xfId="5" builtinId="5"/>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00000"/>
      <rgbColor rgb="FF008000"/>
      <rgbColor rgb="FF000080"/>
      <rgbColor rgb="FFFCE4D3"/>
      <rgbColor rgb="FF800080"/>
      <rgbColor rgb="FF008080"/>
      <rgbColor rgb="FFB7E1CD"/>
      <rgbColor rgb="FF808080"/>
      <rgbColor rgb="FF729FCF"/>
      <rgbColor rgb="FF993366"/>
      <rgbColor rgb="FFFFFFCC"/>
      <rgbColor rgb="FFCCFFFF"/>
      <rgbColor rgb="FF660066"/>
      <rgbColor rgb="FFE16173"/>
      <rgbColor rgb="FF0066CC"/>
      <rgbColor rgb="FFD9D9D9"/>
      <rgbColor rgb="FF000080"/>
      <rgbColor rgb="FFFF00FF"/>
      <rgbColor rgb="FFFAC090"/>
      <rgbColor rgb="FF00FFFF"/>
      <rgbColor rgb="FF800080"/>
      <rgbColor rgb="FF800000"/>
      <rgbColor rgb="FF008080"/>
      <rgbColor rgb="FF0000FF"/>
      <rgbColor rgb="FF00CCFF"/>
      <rgbColor rgb="FFDAEDF3"/>
      <rgbColor rgb="FFDEEBF7"/>
      <rgbColor rgb="FFFDEADA"/>
      <rgbColor rgb="FFF2F2F2"/>
      <rgbColor rgb="FFFF99CC"/>
      <rgbColor rgb="FFF4B183"/>
      <rgbColor rgb="FFFFCC99"/>
      <rgbColor rgb="FF3366FF"/>
      <rgbColor rgb="FF00B0F0"/>
      <rgbColor rgb="FF99CC00"/>
      <rgbColor rgb="FFFFC000"/>
      <rgbColor rgb="FFFF972F"/>
      <rgbColor rgb="FFFF6600"/>
      <rgbColor rgb="FF595959"/>
      <rgbColor rgb="FF92D050"/>
      <rgbColor rgb="FF003366"/>
      <rgbColor rgb="FFFBE5D6"/>
      <rgbColor rgb="FF003300"/>
      <rgbColor rgb="FF333300"/>
      <rgbColor rgb="FFF10D0C"/>
      <rgbColor rgb="FF993366"/>
      <rgbColor rgb="FF333399"/>
      <rgbColor rgb="FF333333"/>
      <rgbColor rgb="00003366"/>
      <rgbColor rgb="00339966"/>
      <rgbColor rgb="00003300"/>
      <rgbColor rgb="00333300"/>
      <rgbColor rgb="00993300"/>
      <rgbColor rgb="00993366"/>
      <rgbColor rgb="00333399"/>
      <rgbColor rgb="00333333"/>
    </indexedColors>
    <mruColors>
      <color rgb="FFFF99CC"/>
      <color rgb="FFFFCC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576A3-5475-4445-AEEA-3A3725BAD3D7}">
  <sheetPr>
    <pageSetUpPr fitToPage="1"/>
  </sheetPr>
  <dimension ref="A1:A30"/>
  <sheetViews>
    <sheetView tabSelected="1" zoomScale="90" zoomScaleNormal="90" workbookViewId="0">
      <selection activeCell="A21" sqref="A21"/>
    </sheetView>
  </sheetViews>
  <sheetFormatPr baseColWidth="10" defaultRowHeight="20.25" x14ac:dyDescent="0.2"/>
  <cols>
    <col min="1" max="1" width="175.28515625" style="380" customWidth="1"/>
    <col min="2" max="16384" width="11.42578125" style="380"/>
  </cols>
  <sheetData>
    <row r="1" spans="1:1" x14ac:dyDescent="0.2">
      <c r="A1" s="458" t="s">
        <v>174</v>
      </c>
    </row>
    <row r="2" spans="1:1" x14ac:dyDescent="0.2">
      <c r="A2" s="427" t="s">
        <v>147</v>
      </c>
    </row>
    <row r="3" spans="1:1" x14ac:dyDescent="0.2">
      <c r="A3" s="380" t="s">
        <v>152</v>
      </c>
    </row>
    <row r="4" spans="1:1" x14ac:dyDescent="0.2">
      <c r="A4" s="380" t="s">
        <v>153</v>
      </c>
    </row>
    <row r="5" spans="1:1" x14ac:dyDescent="0.2">
      <c r="A5" s="380" t="s">
        <v>154</v>
      </c>
    </row>
    <row r="6" spans="1:1" x14ac:dyDescent="0.2">
      <c r="A6" s="380" t="s">
        <v>155</v>
      </c>
    </row>
    <row r="7" spans="1:1" x14ac:dyDescent="0.2">
      <c r="A7" s="380" t="s">
        <v>156</v>
      </c>
    </row>
    <row r="8" spans="1:1" x14ac:dyDescent="0.2">
      <c r="A8" s="380" t="s">
        <v>157</v>
      </c>
    </row>
    <row r="10" spans="1:1" x14ac:dyDescent="0.2">
      <c r="A10" s="458" t="s">
        <v>188</v>
      </c>
    </row>
    <row r="11" spans="1:1" x14ac:dyDescent="0.2">
      <c r="A11" s="459" t="s">
        <v>176</v>
      </c>
    </row>
    <row r="12" spans="1:1" x14ac:dyDescent="0.2">
      <c r="A12" s="380" t="s">
        <v>175</v>
      </c>
    </row>
    <row r="14" spans="1:1" x14ac:dyDescent="0.2">
      <c r="A14" s="459" t="s">
        <v>177</v>
      </c>
    </row>
    <row r="15" spans="1:1" x14ac:dyDescent="0.2">
      <c r="A15" s="380" t="s">
        <v>178</v>
      </c>
    </row>
    <row r="16" spans="1:1" ht="40.5" x14ac:dyDescent="0.2">
      <c r="A16" s="427" t="s">
        <v>180</v>
      </c>
    </row>
    <row r="17" spans="1:1" ht="40.5" x14ac:dyDescent="0.2">
      <c r="A17" s="427" t="s">
        <v>191</v>
      </c>
    </row>
    <row r="19" spans="1:1" x14ac:dyDescent="0.2">
      <c r="A19" s="459" t="s">
        <v>179</v>
      </c>
    </row>
    <row r="20" spans="1:1" x14ac:dyDescent="0.2">
      <c r="A20" s="380" t="s">
        <v>192</v>
      </c>
    </row>
    <row r="22" spans="1:1" x14ac:dyDescent="0.2">
      <c r="A22" s="459" t="s">
        <v>181</v>
      </c>
    </row>
    <row r="24" spans="1:1" x14ac:dyDescent="0.2">
      <c r="A24" s="459" t="s">
        <v>182</v>
      </c>
    </row>
    <row r="25" spans="1:1" x14ac:dyDescent="0.2">
      <c r="A25" s="380" t="s">
        <v>184</v>
      </c>
    </row>
    <row r="26" spans="1:1" ht="40.5" x14ac:dyDescent="0.2">
      <c r="A26" s="427" t="s">
        <v>186</v>
      </c>
    </row>
    <row r="28" spans="1:1" x14ac:dyDescent="0.2">
      <c r="A28" s="459" t="s">
        <v>183</v>
      </c>
    </row>
    <row r="29" spans="1:1" x14ac:dyDescent="0.2">
      <c r="A29" s="380" t="s">
        <v>187</v>
      </c>
    </row>
    <row r="30" spans="1:1" x14ac:dyDescent="0.2">
      <c r="A30" s="380" t="s">
        <v>189</v>
      </c>
    </row>
  </sheetData>
  <sheetProtection sheet="1" objects="1" scenarios="1" formatCells="0" formatColumns="0" formatRows="0" insertColumns="0" insertRows="0" deleteColumns="0" deleteRows="0"/>
  <pageMargins left="0.25" right="0.25" top="0.75" bottom="0.75" header="0.3" footer="0.3"/>
  <pageSetup paperSize="9" scale="78" orientation="landscape"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42381-CBDF-4D1D-890C-FB3C88375003}">
  <dimension ref="A2:B27"/>
  <sheetViews>
    <sheetView workbookViewId="0">
      <selection activeCell="A18" sqref="A18:A23"/>
    </sheetView>
  </sheetViews>
  <sheetFormatPr baseColWidth="10" defaultRowHeight="20.25" x14ac:dyDescent="0.2"/>
  <cols>
    <col min="1" max="1" width="30.42578125" style="380" customWidth="1"/>
    <col min="2" max="2" width="42.85546875" style="385" customWidth="1"/>
    <col min="3" max="16384" width="11.42578125" style="380"/>
  </cols>
  <sheetData>
    <row r="2" spans="1:2" x14ac:dyDescent="0.2">
      <c r="A2" s="390" t="s">
        <v>149</v>
      </c>
      <c r="B2" s="384" t="s">
        <v>190</v>
      </c>
    </row>
    <row r="3" spans="1:2" x14ac:dyDescent="0.2">
      <c r="A3" s="390" t="s">
        <v>148</v>
      </c>
      <c r="B3" s="384" t="s">
        <v>190</v>
      </c>
    </row>
    <row r="5" spans="1:2" x14ac:dyDescent="0.2">
      <c r="B5" s="386" t="s">
        <v>134</v>
      </c>
    </row>
    <row r="6" spans="1:2" x14ac:dyDescent="0.2">
      <c r="A6" s="461" t="s">
        <v>92</v>
      </c>
      <c r="B6" s="387" t="s">
        <v>1</v>
      </c>
    </row>
    <row r="7" spans="1:2" x14ac:dyDescent="0.2">
      <c r="A7" s="462"/>
      <c r="B7" s="387" t="s">
        <v>93</v>
      </c>
    </row>
    <row r="8" spans="1:2" x14ac:dyDescent="0.2">
      <c r="A8" s="462"/>
      <c r="B8" s="387" t="s">
        <v>2</v>
      </c>
    </row>
    <row r="9" spans="1:2" x14ac:dyDescent="0.2">
      <c r="A9" s="462"/>
      <c r="B9" s="387" t="s">
        <v>94</v>
      </c>
    </row>
    <row r="10" spans="1:2" x14ac:dyDescent="0.2">
      <c r="A10" s="463"/>
      <c r="B10" s="387" t="s">
        <v>140</v>
      </c>
    </row>
    <row r="11" spans="1:2" x14ac:dyDescent="0.4">
      <c r="A11" s="383"/>
      <c r="B11" s="388"/>
    </row>
    <row r="12" spans="1:2" x14ac:dyDescent="0.2">
      <c r="A12" s="464" t="s">
        <v>96</v>
      </c>
      <c r="B12" s="387" t="s">
        <v>97</v>
      </c>
    </row>
    <row r="13" spans="1:2" x14ac:dyDescent="0.2">
      <c r="A13" s="465"/>
      <c r="B13" s="387" t="s">
        <v>141</v>
      </c>
    </row>
    <row r="14" spans="1:2" x14ac:dyDescent="0.2">
      <c r="A14" s="465"/>
      <c r="B14" s="387" t="s">
        <v>143</v>
      </c>
    </row>
    <row r="15" spans="1:2" x14ac:dyDescent="0.2">
      <c r="A15" s="465"/>
      <c r="B15" s="387" t="s">
        <v>3</v>
      </c>
    </row>
    <row r="16" spans="1:2" x14ac:dyDescent="0.2">
      <c r="A16" s="466"/>
      <c r="B16" s="387" t="s">
        <v>142</v>
      </c>
    </row>
    <row r="17" spans="1:2" x14ac:dyDescent="0.4">
      <c r="A17" s="383"/>
      <c r="B17" s="388"/>
    </row>
    <row r="18" spans="1:2" x14ac:dyDescent="0.2">
      <c r="A18" s="467" t="s">
        <v>98</v>
      </c>
      <c r="B18" s="387" t="s">
        <v>4</v>
      </c>
    </row>
    <row r="19" spans="1:2" x14ac:dyDescent="0.2">
      <c r="A19" s="468"/>
      <c r="B19" s="387" t="s">
        <v>5</v>
      </c>
    </row>
    <row r="20" spans="1:2" x14ac:dyDescent="0.2">
      <c r="A20" s="468"/>
      <c r="B20" s="387" t="s">
        <v>99</v>
      </c>
    </row>
    <row r="21" spans="1:2" x14ac:dyDescent="0.2">
      <c r="A21" s="468"/>
      <c r="B21" s="387" t="s">
        <v>140</v>
      </c>
    </row>
    <row r="22" spans="1:2" x14ac:dyDescent="0.2">
      <c r="A22" s="468"/>
      <c r="B22" s="387" t="s">
        <v>140</v>
      </c>
    </row>
    <row r="23" spans="1:2" x14ac:dyDescent="0.2">
      <c r="A23" s="469"/>
      <c r="B23" s="387" t="s">
        <v>140</v>
      </c>
    </row>
    <row r="24" spans="1:2" x14ac:dyDescent="0.2">
      <c r="A24" s="383"/>
      <c r="B24" s="381"/>
    </row>
    <row r="25" spans="1:2" ht="30" x14ac:dyDescent="0.2">
      <c r="A25" s="461" t="s">
        <v>127</v>
      </c>
      <c r="B25" s="389" t="s">
        <v>6</v>
      </c>
    </row>
    <row r="26" spans="1:2" x14ac:dyDescent="0.2">
      <c r="A26" s="462"/>
      <c r="B26" s="389" t="s">
        <v>144</v>
      </c>
    </row>
    <row r="27" spans="1:2" x14ac:dyDescent="0.2">
      <c r="A27" s="463"/>
      <c r="B27" s="387" t="s">
        <v>140</v>
      </c>
    </row>
  </sheetData>
  <sheetProtection sheet="1" objects="1" scenarios="1"/>
  <mergeCells count="4">
    <mergeCell ref="A25:A27"/>
    <mergeCell ref="A6:A10"/>
    <mergeCell ref="A12:A16"/>
    <mergeCell ref="A18:A2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N66"/>
  <sheetViews>
    <sheetView zoomScale="90" zoomScaleNormal="90" workbookViewId="0">
      <pane xSplit="2" topLeftCell="C1" activePane="topRight" state="frozen"/>
      <selection activeCell="A10" sqref="A10"/>
      <selection pane="topRight" activeCell="N14" sqref="N14"/>
    </sheetView>
  </sheetViews>
  <sheetFormatPr baseColWidth="10" defaultColWidth="10.42578125" defaultRowHeight="12" outlineLevelCol="1" x14ac:dyDescent="0.2"/>
  <cols>
    <col min="1" max="1" width="9.28515625" customWidth="1"/>
    <col min="2" max="2" width="35.5703125" customWidth="1"/>
    <col min="3" max="3" width="1.5703125" customWidth="1"/>
    <col min="4" max="4" width="5.85546875" customWidth="1" outlineLevel="1"/>
    <col min="5" max="6" width="4.42578125" customWidth="1" outlineLevel="1"/>
    <col min="7" max="8" width="5.85546875" customWidth="1" outlineLevel="1"/>
    <col min="9" max="9" width="8.140625" customWidth="1" outlineLevel="1"/>
    <col min="10" max="11" width="5.85546875" customWidth="1" outlineLevel="1"/>
    <col min="12" max="12" width="7" customWidth="1" outlineLevel="1"/>
    <col min="13" max="13" width="4.42578125" customWidth="1" outlineLevel="1"/>
    <col min="14" max="17" width="7" customWidth="1" outlineLevel="1"/>
    <col min="18" max="18" width="4" customWidth="1" outlineLevel="1"/>
    <col min="19" max="19" width="8.85546875" customWidth="1" outlineLevel="1"/>
    <col min="20" max="20" width="8.140625" customWidth="1" outlineLevel="1"/>
    <col min="21" max="22" width="7" customWidth="1" outlineLevel="1"/>
    <col min="23" max="23" width="10.42578125" style="203" customWidth="1" outlineLevel="1"/>
    <col min="24" max="24" width="13.5703125" customWidth="1"/>
    <col min="25" max="25" width="13.28515625" hidden="1" customWidth="1" outlineLevel="1"/>
    <col min="26" max="43" width="8" hidden="1" customWidth="1" outlineLevel="1"/>
    <col min="44" max="44" width="11.85546875" hidden="1" customWidth="1" outlineLevel="1"/>
    <col min="45" max="45" width="14.5703125" customWidth="1" collapsed="1"/>
    <col min="46" max="64" width="6.85546875" hidden="1" customWidth="1" outlineLevel="1"/>
    <col min="65" max="65" width="10.42578125" hidden="1" customWidth="1" outlineLevel="1"/>
    <col min="66" max="66" width="16.42578125" customWidth="1" collapsed="1"/>
  </cols>
  <sheetData>
    <row r="1" spans="1:66" ht="18.75" customHeight="1" x14ac:dyDescent="0.2">
      <c r="A1" s="128" t="str">
        <f>+NOMEEDF</f>
        <v>…......................................</v>
      </c>
      <c r="D1" s="470" t="str">
        <f>+'Budget activités analytique'!D4</f>
        <v>BUDGET V1</v>
      </c>
      <c r="E1" s="470"/>
      <c r="F1" s="470"/>
      <c r="G1" s="470"/>
      <c r="H1" s="470"/>
      <c r="I1" s="470"/>
      <c r="J1" s="470"/>
      <c r="K1" s="470"/>
      <c r="L1" s="470"/>
      <c r="M1" s="470"/>
      <c r="N1" s="470"/>
      <c r="O1" s="470"/>
      <c r="P1" s="470"/>
      <c r="Q1" s="470"/>
      <c r="R1" s="470"/>
      <c r="S1" s="470"/>
      <c r="T1" s="470"/>
      <c r="U1" s="470"/>
      <c r="V1" s="470"/>
      <c r="W1" s="470"/>
      <c r="X1" s="470"/>
      <c r="Y1" s="471" t="str">
        <f>+'Budget activités analytique'!G4</f>
        <v>BUDGET V2</v>
      </c>
      <c r="Z1" s="471"/>
      <c r="AA1" s="471"/>
      <c r="AB1" s="471"/>
      <c r="AC1" s="471"/>
      <c r="AD1" s="471"/>
      <c r="AE1" s="471"/>
      <c r="AF1" s="471"/>
      <c r="AG1" s="471"/>
      <c r="AH1" s="471"/>
      <c r="AI1" s="471"/>
      <c r="AJ1" s="471"/>
      <c r="AK1" s="471"/>
      <c r="AL1" s="471"/>
      <c r="AM1" s="471"/>
      <c r="AN1" s="471"/>
      <c r="AO1" s="471"/>
      <c r="AP1" s="471"/>
      <c r="AQ1" s="471"/>
      <c r="AR1" s="471"/>
      <c r="AS1" s="471"/>
      <c r="AT1" s="472" t="str">
        <f>+'Budget activités analytique'!J4</f>
        <v>REEL AU …...</v>
      </c>
      <c r="AU1" s="472"/>
      <c r="AV1" s="472"/>
      <c r="AW1" s="472"/>
      <c r="AX1" s="472"/>
      <c r="AY1" s="472"/>
      <c r="AZ1" s="472"/>
      <c r="BA1" s="472"/>
      <c r="BB1" s="472"/>
      <c r="BC1" s="472"/>
      <c r="BD1" s="472"/>
      <c r="BE1" s="472"/>
      <c r="BF1" s="472"/>
      <c r="BG1" s="472"/>
      <c r="BH1" s="472"/>
      <c r="BI1" s="472"/>
      <c r="BJ1" s="472"/>
      <c r="BK1" s="472"/>
      <c r="BL1" s="472"/>
      <c r="BM1" s="472"/>
      <c r="BN1" s="472"/>
    </row>
    <row r="2" spans="1:66" ht="21" thickBot="1" x14ac:dyDescent="0.25">
      <c r="A2" s="1" t="s">
        <v>0</v>
      </c>
      <c r="D2" s="2"/>
      <c r="E2" s="2"/>
      <c r="F2" s="2"/>
      <c r="G2" s="2"/>
      <c r="H2" s="2"/>
      <c r="I2" s="2"/>
      <c r="J2" s="2"/>
      <c r="K2" s="2"/>
      <c r="L2" s="2"/>
      <c r="M2" s="2"/>
      <c r="N2" s="2"/>
      <c r="O2" s="2"/>
      <c r="P2" s="2"/>
      <c r="Q2" s="2"/>
      <c r="R2" s="2"/>
      <c r="S2" s="2"/>
      <c r="T2" s="2"/>
      <c r="U2" s="2"/>
      <c r="V2" s="2"/>
      <c r="Y2" s="2"/>
      <c r="Z2" s="2"/>
      <c r="AA2" s="2"/>
      <c r="AB2" s="2"/>
      <c r="AC2" s="2"/>
      <c r="AD2" s="2"/>
      <c r="AE2" s="2"/>
      <c r="AF2" s="2"/>
      <c r="AG2" s="2"/>
      <c r="AH2" s="2"/>
      <c r="AI2" s="2"/>
      <c r="AJ2" s="2"/>
      <c r="AK2" s="2"/>
      <c r="AL2" s="2"/>
      <c r="AM2" s="2"/>
      <c r="AN2" s="2"/>
      <c r="AO2" s="2"/>
      <c r="AP2" s="2"/>
      <c r="AQ2" s="2"/>
      <c r="AR2" s="203"/>
      <c r="AT2" s="2"/>
      <c r="AU2" s="2"/>
      <c r="AV2" s="2"/>
      <c r="AW2" s="2"/>
      <c r="AX2" s="2"/>
      <c r="AY2" s="2"/>
      <c r="AZ2" s="2"/>
      <c r="BA2" s="2"/>
      <c r="BB2" s="2"/>
      <c r="BC2" s="2"/>
      <c r="BD2" s="2"/>
      <c r="BE2" s="2"/>
      <c r="BF2" s="2"/>
      <c r="BG2" s="2"/>
      <c r="BH2" s="2"/>
      <c r="BI2" s="2"/>
      <c r="BJ2" s="2"/>
      <c r="BK2" s="2"/>
      <c r="BL2" s="2"/>
      <c r="BM2" s="203"/>
    </row>
    <row r="3" spans="1:66" ht="192.75" thickBot="1" x14ac:dyDescent="0.25">
      <c r="A3" s="3"/>
      <c r="B3" s="4"/>
      <c r="D3" s="161" t="str">
        <f>+ANAL1</f>
        <v>Conseil National</v>
      </c>
      <c r="E3" s="161" t="str">
        <f>+ANAL2</f>
        <v>Comité régional</v>
      </c>
      <c r="F3" s="161" t="str">
        <f>+ANAL3</f>
        <v>Congrès régional</v>
      </c>
      <c r="G3" s="161" t="str">
        <f>+ANAL4</f>
        <v>Équipe régionale</v>
      </c>
      <c r="H3" s="161" t="str">
        <f>+ANAL5</f>
        <v>…..........................</v>
      </c>
      <c r="I3" s="158" t="str">
        <f>ANAL6</f>
        <v>Formations des bénévoles (hors BAFA-BAFD)</v>
      </c>
      <c r="J3" s="159" t="str">
        <f>+ANAL7</f>
        <v>Accueils des services civiques</v>
      </c>
      <c r="K3" s="159" t="str">
        <f>+ANAL8</f>
        <v>Camp accompagnement / DECLIC</v>
      </c>
      <c r="L3" s="159" t="str">
        <f>+ANAL9</f>
        <v>Rassemblements nationaux</v>
      </c>
      <c r="M3" s="160" t="str">
        <f>+ANAL10</f>
        <v>Rassemblements régionaux</v>
      </c>
      <c r="N3" s="162" t="str">
        <f>+ANAL11</f>
        <v>Formations BAFA-BAFD</v>
      </c>
      <c r="O3" s="163" t="str">
        <f>+ANAL12</f>
        <v>Séjour ouvert hiver</v>
      </c>
      <c r="P3" s="163" t="str">
        <f>+ANAL13</f>
        <v>Séjour ouvert été</v>
      </c>
      <c r="Q3" s="163" t="str">
        <f>+ANAL14</f>
        <v>…..........................</v>
      </c>
      <c r="R3" s="163" t="str">
        <f>+ANAL15</f>
        <v>…..........................</v>
      </c>
      <c r="S3" s="164" t="str">
        <f>+ANAL16</f>
        <v>…..........................</v>
      </c>
      <c r="T3" s="165" t="str">
        <f>+ANAL17</f>
        <v>Fonctionnement (charges et produits indirects)</v>
      </c>
      <c r="U3" s="166" t="str">
        <f>+ANAL18</f>
        <v>Groupes en création</v>
      </c>
      <c r="V3" s="167" t="str">
        <f>+ANAL19</f>
        <v>…..........................</v>
      </c>
      <c r="W3" s="204" t="s">
        <v>90</v>
      </c>
      <c r="Y3" s="161" t="str">
        <f>+ANAL1</f>
        <v>Conseil National</v>
      </c>
      <c r="Z3" s="161" t="str">
        <f>+ANAL2</f>
        <v>Comité régional</v>
      </c>
      <c r="AA3" s="161" t="str">
        <f>+ANAL3</f>
        <v>Congrès régional</v>
      </c>
      <c r="AB3" s="161" t="str">
        <f>+ANAL4</f>
        <v>Équipe régionale</v>
      </c>
      <c r="AC3" s="161" t="str">
        <f>+ANAL5</f>
        <v>…..........................</v>
      </c>
      <c r="AD3" s="158" t="str">
        <f>ANAL6</f>
        <v>Formations des bénévoles (hors BAFA-BAFD)</v>
      </c>
      <c r="AE3" s="159" t="str">
        <f>+ANAL7</f>
        <v>Accueils des services civiques</v>
      </c>
      <c r="AF3" s="159" t="str">
        <f>+ANAL8</f>
        <v>Camp accompagnement / DECLIC</v>
      </c>
      <c r="AG3" s="159" t="str">
        <f>+ANAL9</f>
        <v>Rassemblements nationaux</v>
      </c>
      <c r="AH3" s="160" t="str">
        <f>+ANAL10</f>
        <v>Rassemblements régionaux</v>
      </c>
      <c r="AI3" s="162" t="str">
        <f>+ANAL11</f>
        <v>Formations BAFA-BAFD</v>
      </c>
      <c r="AJ3" s="163" t="str">
        <f>+ANAL12</f>
        <v>Séjour ouvert hiver</v>
      </c>
      <c r="AK3" s="163" t="str">
        <f>+ANAL13</f>
        <v>Séjour ouvert été</v>
      </c>
      <c r="AL3" s="163" t="str">
        <f>+ANAL14</f>
        <v>…..........................</v>
      </c>
      <c r="AM3" s="163" t="str">
        <f>+ANAL15</f>
        <v>…..........................</v>
      </c>
      <c r="AN3" s="164" t="str">
        <f>+ANAL16</f>
        <v>…..........................</v>
      </c>
      <c r="AO3" s="165" t="str">
        <f>+ANAL17</f>
        <v>Fonctionnement (charges et produits indirects)</v>
      </c>
      <c r="AP3" s="166" t="str">
        <f>+ANAL18</f>
        <v>Groupes en création</v>
      </c>
      <c r="AQ3" s="167" t="str">
        <f>+ANAL19</f>
        <v>…..........................</v>
      </c>
      <c r="AR3" s="204" t="s">
        <v>90</v>
      </c>
      <c r="AT3" s="161" t="str">
        <f>+ANAL1</f>
        <v>Conseil National</v>
      </c>
      <c r="AU3" s="161" t="str">
        <f>+ANAL2</f>
        <v>Comité régional</v>
      </c>
      <c r="AV3" s="161" t="str">
        <f>+ANAL3</f>
        <v>Congrès régional</v>
      </c>
      <c r="AW3" s="161" t="str">
        <f>+ANAL4</f>
        <v>Équipe régionale</v>
      </c>
      <c r="AX3" s="161" t="str">
        <f>+ANAL5</f>
        <v>…..........................</v>
      </c>
      <c r="AY3" s="158" t="str">
        <f>ANAL6</f>
        <v>Formations des bénévoles (hors BAFA-BAFD)</v>
      </c>
      <c r="AZ3" s="159" t="str">
        <f>+ANAL7</f>
        <v>Accueils des services civiques</v>
      </c>
      <c r="BA3" s="159" t="str">
        <f>+ANAL8</f>
        <v>Camp accompagnement / DECLIC</v>
      </c>
      <c r="BB3" s="159" t="str">
        <f>+ANAL9</f>
        <v>Rassemblements nationaux</v>
      </c>
      <c r="BC3" s="160" t="str">
        <f>+ANAL10</f>
        <v>Rassemblements régionaux</v>
      </c>
      <c r="BD3" s="162" t="str">
        <f>+ANAL11</f>
        <v>Formations BAFA-BAFD</v>
      </c>
      <c r="BE3" s="163" t="str">
        <f>+ANAL12</f>
        <v>Séjour ouvert hiver</v>
      </c>
      <c r="BF3" s="163" t="str">
        <f>+ANAL13</f>
        <v>Séjour ouvert été</v>
      </c>
      <c r="BG3" s="163" t="str">
        <f>+ANAL14</f>
        <v>…..........................</v>
      </c>
      <c r="BH3" s="163" t="str">
        <f>+ANAL15</f>
        <v>…..........................</v>
      </c>
      <c r="BI3" s="164" t="str">
        <f>+ANAL16</f>
        <v>…..........................</v>
      </c>
      <c r="BJ3" s="165" t="str">
        <f>+ANAL17</f>
        <v>Fonctionnement (charges et produits indirects)</v>
      </c>
      <c r="BK3" s="166" t="str">
        <f>+ANAL18</f>
        <v>Groupes en création</v>
      </c>
      <c r="BL3" s="167" t="str">
        <f>+ANAL19</f>
        <v>…..........................</v>
      </c>
      <c r="BM3" s="204" t="s">
        <v>90</v>
      </c>
    </row>
    <row r="4" spans="1:66" ht="12.75" thickBot="1" x14ac:dyDescent="0.25">
      <c r="A4" s="5">
        <v>60</v>
      </c>
      <c r="B4" s="6" t="s">
        <v>7</v>
      </c>
      <c r="D4" s="7">
        <f t="shared" ref="D4:W4" si="0">SUM(D5:D15)</f>
        <v>0</v>
      </c>
      <c r="E4" s="8">
        <f t="shared" si="0"/>
        <v>0</v>
      </c>
      <c r="F4" s="8">
        <f t="shared" si="0"/>
        <v>0</v>
      </c>
      <c r="G4" s="8">
        <f t="shared" si="0"/>
        <v>0</v>
      </c>
      <c r="H4" s="9">
        <f t="shared" si="0"/>
        <v>0</v>
      </c>
      <c r="I4" s="10">
        <f t="shared" si="0"/>
        <v>0</v>
      </c>
      <c r="J4" s="11">
        <f t="shared" si="0"/>
        <v>0</v>
      </c>
      <c r="K4" s="11">
        <f t="shared" si="0"/>
        <v>0</v>
      </c>
      <c r="L4" s="11">
        <f t="shared" si="0"/>
        <v>0</v>
      </c>
      <c r="M4" s="12">
        <f t="shared" si="0"/>
        <v>0</v>
      </c>
      <c r="N4" s="13">
        <f t="shared" si="0"/>
        <v>0</v>
      </c>
      <c r="O4" s="14">
        <f t="shared" si="0"/>
        <v>0</v>
      </c>
      <c r="P4" s="13">
        <f t="shared" si="0"/>
        <v>0</v>
      </c>
      <c r="Q4" s="14">
        <f t="shared" si="0"/>
        <v>0</v>
      </c>
      <c r="R4" s="13">
        <f t="shared" si="0"/>
        <v>0</v>
      </c>
      <c r="S4" s="15">
        <f t="shared" si="0"/>
        <v>0</v>
      </c>
      <c r="T4" s="16">
        <f t="shared" si="0"/>
        <v>0</v>
      </c>
      <c r="U4" s="50">
        <f t="shared" si="0"/>
        <v>0</v>
      </c>
      <c r="V4" s="141">
        <f t="shared" si="0"/>
        <v>0</v>
      </c>
      <c r="W4" s="284">
        <f t="shared" si="0"/>
        <v>0</v>
      </c>
      <c r="Y4" s="7">
        <f t="shared" ref="Y4:AR4" si="1">SUM(Y5:Y15)</f>
        <v>0</v>
      </c>
      <c r="Z4" s="8">
        <f t="shared" si="1"/>
        <v>0</v>
      </c>
      <c r="AA4" s="8">
        <f t="shared" si="1"/>
        <v>0</v>
      </c>
      <c r="AB4" s="8">
        <f t="shared" si="1"/>
        <v>0</v>
      </c>
      <c r="AC4" s="9">
        <f t="shared" si="1"/>
        <v>0</v>
      </c>
      <c r="AD4" s="10">
        <f t="shared" si="1"/>
        <v>0</v>
      </c>
      <c r="AE4" s="11">
        <f t="shared" si="1"/>
        <v>0</v>
      </c>
      <c r="AF4" s="11">
        <f t="shared" si="1"/>
        <v>0</v>
      </c>
      <c r="AG4" s="11">
        <f t="shared" si="1"/>
        <v>0</v>
      </c>
      <c r="AH4" s="12">
        <f t="shared" si="1"/>
        <v>0</v>
      </c>
      <c r="AI4" s="13">
        <f t="shared" si="1"/>
        <v>0</v>
      </c>
      <c r="AJ4" s="14">
        <f t="shared" si="1"/>
        <v>0</v>
      </c>
      <c r="AK4" s="13">
        <f t="shared" si="1"/>
        <v>0</v>
      </c>
      <c r="AL4" s="14">
        <f t="shared" si="1"/>
        <v>0</v>
      </c>
      <c r="AM4" s="13">
        <f t="shared" si="1"/>
        <v>0</v>
      </c>
      <c r="AN4" s="15">
        <f t="shared" si="1"/>
        <v>0</v>
      </c>
      <c r="AO4" s="16">
        <f t="shared" si="1"/>
        <v>0</v>
      </c>
      <c r="AP4" s="50">
        <f t="shared" si="1"/>
        <v>0</v>
      </c>
      <c r="AQ4" s="141">
        <f t="shared" si="1"/>
        <v>0</v>
      </c>
      <c r="AR4" s="284">
        <f t="shared" si="1"/>
        <v>0</v>
      </c>
      <c r="AT4" s="7">
        <f t="shared" ref="AT4:BM4" si="2">SUM(AT5:AT15)</f>
        <v>0</v>
      </c>
      <c r="AU4" s="8">
        <f t="shared" si="2"/>
        <v>0</v>
      </c>
      <c r="AV4" s="8">
        <f t="shared" si="2"/>
        <v>0</v>
      </c>
      <c r="AW4" s="8">
        <f t="shared" si="2"/>
        <v>0</v>
      </c>
      <c r="AX4" s="9">
        <f t="shared" si="2"/>
        <v>0</v>
      </c>
      <c r="AY4" s="10">
        <f t="shared" si="2"/>
        <v>0</v>
      </c>
      <c r="AZ4" s="11">
        <f t="shared" si="2"/>
        <v>0</v>
      </c>
      <c r="BA4" s="11">
        <f t="shared" si="2"/>
        <v>0</v>
      </c>
      <c r="BB4" s="11">
        <f t="shared" si="2"/>
        <v>0</v>
      </c>
      <c r="BC4" s="12">
        <f t="shared" si="2"/>
        <v>0</v>
      </c>
      <c r="BD4" s="13">
        <f t="shared" si="2"/>
        <v>0</v>
      </c>
      <c r="BE4" s="14">
        <f t="shared" si="2"/>
        <v>0</v>
      </c>
      <c r="BF4" s="13">
        <f t="shared" si="2"/>
        <v>0</v>
      </c>
      <c r="BG4" s="14">
        <f t="shared" si="2"/>
        <v>0</v>
      </c>
      <c r="BH4" s="13">
        <f t="shared" si="2"/>
        <v>0</v>
      </c>
      <c r="BI4" s="15">
        <f t="shared" si="2"/>
        <v>0</v>
      </c>
      <c r="BJ4" s="16">
        <f t="shared" si="2"/>
        <v>0</v>
      </c>
      <c r="BK4" s="50">
        <f t="shared" si="2"/>
        <v>0</v>
      </c>
      <c r="BL4" s="141">
        <f t="shared" si="2"/>
        <v>0</v>
      </c>
      <c r="BM4" s="284">
        <f t="shared" si="2"/>
        <v>0</v>
      </c>
    </row>
    <row r="5" spans="1:66" ht="12" customHeight="1" x14ac:dyDescent="0.2">
      <c r="A5" s="129">
        <v>6040000</v>
      </c>
      <c r="B5" s="130" t="s">
        <v>8</v>
      </c>
      <c r="D5" s="24"/>
      <c r="E5" s="168"/>
      <c r="F5" s="168"/>
      <c r="G5" s="168"/>
      <c r="H5" s="168"/>
      <c r="I5" s="169"/>
      <c r="J5" s="169"/>
      <c r="K5" s="169"/>
      <c r="L5" s="169"/>
      <c r="M5" s="169"/>
      <c r="N5" s="23"/>
      <c r="O5" s="23"/>
      <c r="P5" s="23"/>
      <c r="Q5" s="23"/>
      <c r="R5" s="23"/>
      <c r="S5" s="23"/>
      <c r="T5" s="168"/>
      <c r="U5" s="168"/>
      <c r="V5" s="142"/>
      <c r="W5" s="285">
        <f>SUM(D5:V5)</f>
        <v>0</v>
      </c>
      <c r="Y5" s="24"/>
      <c r="Z5" s="168"/>
      <c r="AA5" s="168"/>
      <c r="AB5" s="168"/>
      <c r="AC5" s="168"/>
      <c r="AD5" s="169"/>
      <c r="AE5" s="169"/>
      <c r="AF5" s="169"/>
      <c r="AG5" s="169"/>
      <c r="AH5" s="169"/>
      <c r="AI5" s="23"/>
      <c r="AJ5" s="23"/>
      <c r="AK5" s="23"/>
      <c r="AL5" s="23"/>
      <c r="AM5" s="23"/>
      <c r="AN5" s="23"/>
      <c r="AO5" s="168"/>
      <c r="AP5" s="168"/>
      <c r="AQ5" s="142"/>
      <c r="AR5" s="285">
        <f>SUM(Y5:AQ5)</f>
        <v>0</v>
      </c>
      <c r="AT5" s="24"/>
      <c r="AU5" s="168"/>
      <c r="AV5" s="168"/>
      <c r="AW5" s="168"/>
      <c r="AX5" s="168"/>
      <c r="AY5" s="169"/>
      <c r="AZ5" s="169"/>
      <c r="BA5" s="169"/>
      <c r="BB5" s="169"/>
      <c r="BC5" s="169"/>
      <c r="BD5" s="23"/>
      <c r="BE5" s="23"/>
      <c r="BF5" s="23"/>
      <c r="BG5" s="23"/>
      <c r="BH5" s="23"/>
      <c r="BI5" s="23"/>
      <c r="BJ5" s="168"/>
      <c r="BK5" s="168"/>
      <c r="BL5" s="142"/>
      <c r="BM5" s="285">
        <f>SUM(AT5:BL5)</f>
        <v>0</v>
      </c>
    </row>
    <row r="6" spans="1:66" x14ac:dyDescent="0.2">
      <c r="A6" s="132">
        <v>6040009</v>
      </c>
      <c r="B6" s="133" t="s">
        <v>9</v>
      </c>
      <c r="D6" s="27"/>
      <c r="E6" s="28"/>
      <c r="F6" s="28"/>
      <c r="G6" s="28"/>
      <c r="H6" s="28"/>
      <c r="I6" s="30"/>
      <c r="J6" s="30"/>
      <c r="K6" s="30"/>
      <c r="L6" s="30"/>
      <c r="M6" s="30"/>
      <c r="N6" s="32"/>
      <c r="O6" s="32"/>
      <c r="P6" s="32"/>
      <c r="Q6" s="32"/>
      <c r="R6" s="32"/>
      <c r="S6" s="32"/>
      <c r="T6" s="28"/>
      <c r="U6" s="28"/>
      <c r="V6" s="143"/>
      <c r="W6" s="286">
        <f t="shared" ref="W6:W53" si="3">SUM(D6:V6)</f>
        <v>0</v>
      </c>
      <c r="Y6" s="27"/>
      <c r="Z6" s="28"/>
      <c r="AA6" s="28"/>
      <c r="AB6" s="28"/>
      <c r="AC6" s="28"/>
      <c r="AD6" s="30"/>
      <c r="AE6" s="30"/>
      <c r="AF6" s="30"/>
      <c r="AG6" s="30"/>
      <c r="AH6" s="30"/>
      <c r="AI6" s="32"/>
      <c r="AJ6" s="32"/>
      <c r="AK6" s="32"/>
      <c r="AL6" s="32"/>
      <c r="AM6" s="32"/>
      <c r="AN6" s="32"/>
      <c r="AO6" s="28"/>
      <c r="AP6" s="28"/>
      <c r="AQ6" s="143"/>
      <c r="AR6" s="286">
        <f t="shared" ref="AR6:AR53" si="4">SUM(Y6:AQ6)</f>
        <v>0</v>
      </c>
      <c r="AT6" s="27"/>
      <c r="AU6" s="28"/>
      <c r="AV6" s="28"/>
      <c r="AW6" s="28"/>
      <c r="AX6" s="28"/>
      <c r="AY6" s="30"/>
      <c r="AZ6" s="30"/>
      <c r="BA6" s="30"/>
      <c r="BB6" s="30"/>
      <c r="BC6" s="30"/>
      <c r="BD6" s="32"/>
      <c r="BE6" s="32"/>
      <c r="BF6" s="32"/>
      <c r="BG6" s="32"/>
      <c r="BH6" s="32"/>
      <c r="BI6" s="32"/>
      <c r="BJ6" s="28"/>
      <c r="BK6" s="28"/>
      <c r="BL6" s="143"/>
      <c r="BM6" s="286">
        <f t="shared" ref="BM6:BM53" si="5">SUM(AT6:BL6)</f>
        <v>0</v>
      </c>
    </row>
    <row r="7" spans="1:66" x14ac:dyDescent="0.2">
      <c r="A7" s="132">
        <v>6061000</v>
      </c>
      <c r="B7" s="133" t="s">
        <v>10</v>
      </c>
      <c r="D7" s="27"/>
      <c r="E7" s="28"/>
      <c r="F7" s="28"/>
      <c r="G7" s="28"/>
      <c r="H7" s="28"/>
      <c r="I7" s="30"/>
      <c r="J7" s="30"/>
      <c r="K7" s="30"/>
      <c r="L7" s="30"/>
      <c r="M7" s="30"/>
      <c r="N7" s="32"/>
      <c r="O7" s="32"/>
      <c r="P7" s="32"/>
      <c r="Q7" s="32"/>
      <c r="R7" s="32"/>
      <c r="S7" s="32"/>
      <c r="T7" s="28"/>
      <c r="U7" s="28"/>
      <c r="V7" s="143"/>
      <c r="W7" s="286">
        <f t="shared" si="3"/>
        <v>0</v>
      </c>
      <c r="Y7" s="27"/>
      <c r="Z7" s="28"/>
      <c r="AA7" s="28"/>
      <c r="AB7" s="28"/>
      <c r="AC7" s="28"/>
      <c r="AD7" s="30"/>
      <c r="AE7" s="30"/>
      <c r="AF7" s="30"/>
      <c r="AG7" s="30"/>
      <c r="AH7" s="30"/>
      <c r="AI7" s="32"/>
      <c r="AJ7" s="32"/>
      <c r="AK7" s="32"/>
      <c r="AL7" s="32"/>
      <c r="AM7" s="32"/>
      <c r="AN7" s="32"/>
      <c r="AO7" s="28"/>
      <c r="AP7" s="28"/>
      <c r="AQ7" s="143"/>
      <c r="AR7" s="286">
        <f t="shared" si="4"/>
        <v>0</v>
      </c>
      <c r="AT7" s="27"/>
      <c r="AU7" s="28"/>
      <c r="AV7" s="28"/>
      <c r="AW7" s="28"/>
      <c r="AX7" s="28"/>
      <c r="AY7" s="30"/>
      <c r="AZ7" s="30"/>
      <c r="BA7" s="30"/>
      <c r="BB7" s="30"/>
      <c r="BC7" s="30"/>
      <c r="BD7" s="32"/>
      <c r="BE7" s="32"/>
      <c r="BF7" s="32"/>
      <c r="BG7" s="32"/>
      <c r="BH7" s="32"/>
      <c r="BI7" s="32"/>
      <c r="BJ7" s="28"/>
      <c r="BK7" s="28"/>
      <c r="BL7" s="143"/>
      <c r="BM7" s="286">
        <f t="shared" si="5"/>
        <v>0</v>
      </c>
    </row>
    <row r="8" spans="1:66" x14ac:dyDescent="0.2">
      <c r="A8" s="132">
        <v>6063000</v>
      </c>
      <c r="B8" s="133" t="s">
        <v>11</v>
      </c>
      <c r="D8" s="27"/>
      <c r="E8" s="28"/>
      <c r="F8" s="28"/>
      <c r="G8" s="28"/>
      <c r="H8" s="28"/>
      <c r="I8" s="30"/>
      <c r="J8" s="30"/>
      <c r="K8" s="30"/>
      <c r="L8" s="30"/>
      <c r="M8" s="30"/>
      <c r="N8" s="32"/>
      <c r="O8" s="32"/>
      <c r="P8" s="32"/>
      <c r="Q8" s="32"/>
      <c r="R8" s="32"/>
      <c r="S8" s="32"/>
      <c r="T8" s="28"/>
      <c r="U8" s="28"/>
      <c r="V8" s="143"/>
      <c r="W8" s="286">
        <f t="shared" si="3"/>
        <v>0</v>
      </c>
      <c r="Y8" s="27"/>
      <c r="Z8" s="28"/>
      <c r="AA8" s="28"/>
      <c r="AB8" s="28"/>
      <c r="AC8" s="28"/>
      <c r="AD8" s="30"/>
      <c r="AE8" s="30"/>
      <c r="AF8" s="30"/>
      <c r="AG8" s="30"/>
      <c r="AH8" s="30"/>
      <c r="AI8" s="32"/>
      <c r="AJ8" s="32"/>
      <c r="AK8" s="32"/>
      <c r="AL8" s="32"/>
      <c r="AM8" s="32"/>
      <c r="AN8" s="32"/>
      <c r="AO8" s="28"/>
      <c r="AP8" s="28"/>
      <c r="AQ8" s="143"/>
      <c r="AR8" s="286">
        <f t="shared" si="4"/>
        <v>0</v>
      </c>
      <c r="AT8" s="27"/>
      <c r="AU8" s="28"/>
      <c r="AV8" s="28"/>
      <c r="AW8" s="28"/>
      <c r="AX8" s="28"/>
      <c r="AY8" s="30"/>
      <c r="AZ8" s="30"/>
      <c r="BA8" s="30"/>
      <c r="BB8" s="30"/>
      <c r="BC8" s="30"/>
      <c r="BD8" s="32"/>
      <c r="BE8" s="32"/>
      <c r="BF8" s="32"/>
      <c r="BG8" s="32"/>
      <c r="BH8" s="32"/>
      <c r="BI8" s="32"/>
      <c r="BJ8" s="28"/>
      <c r="BK8" s="28"/>
      <c r="BL8" s="143"/>
      <c r="BM8" s="286">
        <f t="shared" si="5"/>
        <v>0</v>
      </c>
    </row>
    <row r="9" spans="1:66" x14ac:dyDescent="0.2">
      <c r="A9" s="132">
        <v>6064000</v>
      </c>
      <c r="B9" s="133" t="s">
        <v>12</v>
      </c>
      <c r="D9" s="27"/>
      <c r="E9" s="28"/>
      <c r="F9" s="28"/>
      <c r="G9" s="28"/>
      <c r="H9" s="28"/>
      <c r="I9" s="30"/>
      <c r="J9" s="30"/>
      <c r="K9" s="30"/>
      <c r="L9" s="30"/>
      <c r="M9" s="30"/>
      <c r="N9" s="32"/>
      <c r="O9" s="32"/>
      <c r="P9" s="32"/>
      <c r="Q9" s="32"/>
      <c r="R9" s="32"/>
      <c r="S9" s="32"/>
      <c r="T9" s="28"/>
      <c r="U9" s="28"/>
      <c r="V9" s="143"/>
      <c r="W9" s="286">
        <f t="shared" si="3"/>
        <v>0</v>
      </c>
      <c r="Y9" s="27"/>
      <c r="Z9" s="28"/>
      <c r="AA9" s="28"/>
      <c r="AB9" s="28"/>
      <c r="AC9" s="28"/>
      <c r="AD9" s="30"/>
      <c r="AE9" s="30"/>
      <c r="AF9" s="30"/>
      <c r="AG9" s="30"/>
      <c r="AH9" s="30"/>
      <c r="AI9" s="32"/>
      <c r="AJ9" s="32"/>
      <c r="AK9" s="32"/>
      <c r="AL9" s="32"/>
      <c r="AM9" s="32"/>
      <c r="AN9" s="32"/>
      <c r="AO9" s="28"/>
      <c r="AP9" s="28"/>
      <c r="AQ9" s="143"/>
      <c r="AR9" s="286">
        <f t="shared" si="4"/>
        <v>0</v>
      </c>
      <c r="AT9" s="27"/>
      <c r="AU9" s="28"/>
      <c r="AV9" s="28"/>
      <c r="AW9" s="28"/>
      <c r="AX9" s="28"/>
      <c r="AY9" s="30"/>
      <c r="AZ9" s="30"/>
      <c r="BA9" s="30"/>
      <c r="BB9" s="30"/>
      <c r="BC9" s="30"/>
      <c r="BD9" s="32"/>
      <c r="BE9" s="32"/>
      <c r="BF9" s="32"/>
      <c r="BG9" s="32"/>
      <c r="BH9" s="32"/>
      <c r="BI9" s="32"/>
      <c r="BJ9" s="28"/>
      <c r="BK9" s="28"/>
      <c r="BL9" s="143"/>
      <c r="BM9" s="286">
        <f t="shared" si="5"/>
        <v>0</v>
      </c>
    </row>
    <row r="10" spans="1:66" x14ac:dyDescent="0.2">
      <c r="A10" s="132">
        <v>6065000</v>
      </c>
      <c r="B10" s="133" t="s">
        <v>13</v>
      </c>
      <c r="D10" s="27"/>
      <c r="E10" s="28"/>
      <c r="F10" s="28"/>
      <c r="G10" s="28"/>
      <c r="H10" s="28"/>
      <c r="I10" s="30"/>
      <c r="J10" s="30"/>
      <c r="K10" s="30"/>
      <c r="L10" s="30"/>
      <c r="M10" s="30"/>
      <c r="N10" s="32"/>
      <c r="O10" s="32"/>
      <c r="P10" s="32"/>
      <c r="Q10" s="32"/>
      <c r="R10" s="32"/>
      <c r="S10" s="32"/>
      <c r="T10" s="28"/>
      <c r="U10" s="28"/>
      <c r="V10" s="143"/>
      <c r="W10" s="286">
        <f t="shared" si="3"/>
        <v>0</v>
      </c>
      <c r="Y10" s="27"/>
      <c r="Z10" s="28"/>
      <c r="AA10" s="28"/>
      <c r="AB10" s="28"/>
      <c r="AC10" s="28"/>
      <c r="AD10" s="30"/>
      <c r="AE10" s="30"/>
      <c r="AF10" s="30"/>
      <c r="AG10" s="30"/>
      <c r="AH10" s="30"/>
      <c r="AI10" s="32"/>
      <c r="AJ10" s="32"/>
      <c r="AK10" s="32"/>
      <c r="AL10" s="32"/>
      <c r="AM10" s="32"/>
      <c r="AN10" s="32"/>
      <c r="AO10" s="28"/>
      <c r="AP10" s="28"/>
      <c r="AQ10" s="143"/>
      <c r="AR10" s="286">
        <f t="shared" si="4"/>
        <v>0</v>
      </c>
      <c r="AT10" s="27"/>
      <c r="AU10" s="28"/>
      <c r="AV10" s="28"/>
      <c r="AW10" s="28"/>
      <c r="AX10" s="28"/>
      <c r="AY10" s="30"/>
      <c r="AZ10" s="30"/>
      <c r="BA10" s="30"/>
      <c r="BB10" s="30"/>
      <c r="BC10" s="30"/>
      <c r="BD10" s="32"/>
      <c r="BE10" s="32"/>
      <c r="BF10" s="32"/>
      <c r="BG10" s="32"/>
      <c r="BH10" s="32"/>
      <c r="BI10" s="32"/>
      <c r="BJ10" s="28"/>
      <c r="BK10" s="28"/>
      <c r="BL10" s="143"/>
      <c r="BM10" s="286">
        <f t="shared" si="5"/>
        <v>0</v>
      </c>
    </row>
    <row r="11" spans="1:66" x14ac:dyDescent="0.2">
      <c r="A11" s="132">
        <v>6066000</v>
      </c>
      <c r="B11" s="133" t="s">
        <v>14</v>
      </c>
      <c r="D11" s="27"/>
      <c r="E11" s="28"/>
      <c r="F11" s="28"/>
      <c r="G11" s="28"/>
      <c r="H11" s="28"/>
      <c r="I11" s="30"/>
      <c r="J11" s="30"/>
      <c r="K11" s="30"/>
      <c r="L11" s="30"/>
      <c r="M11" s="30"/>
      <c r="N11" s="32"/>
      <c r="O11" s="32"/>
      <c r="P11" s="32"/>
      <c r="Q11" s="32"/>
      <c r="R11" s="32"/>
      <c r="S11" s="32"/>
      <c r="T11" s="28"/>
      <c r="U11" s="28"/>
      <c r="V11" s="143"/>
      <c r="W11" s="286">
        <f t="shared" si="3"/>
        <v>0</v>
      </c>
      <c r="Y11" s="27"/>
      <c r="Z11" s="28"/>
      <c r="AA11" s="28"/>
      <c r="AB11" s="28"/>
      <c r="AC11" s="28"/>
      <c r="AD11" s="30"/>
      <c r="AE11" s="30"/>
      <c r="AF11" s="30"/>
      <c r="AG11" s="30"/>
      <c r="AH11" s="30"/>
      <c r="AI11" s="32"/>
      <c r="AJ11" s="32"/>
      <c r="AK11" s="32"/>
      <c r="AL11" s="32"/>
      <c r="AM11" s="32"/>
      <c r="AN11" s="32"/>
      <c r="AO11" s="28"/>
      <c r="AP11" s="28"/>
      <c r="AQ11" s="143"/>
      <c r="AR11" s="286">
        <f t="shared" si="4"/>
        <v>0</v>
      </c>
      <c r="AT11" s="27"/>
      <c r="AU11" s="28"/>
      <c r="AV11" s="28"/>
      <c r="AW11" s="28"/>
      <c r="AX11" s="28"/>
      <c r="AY11" s="30"/>
      <c r="AZ11" s="30"/>
      <c r="BA11" s="30"/>
      <c r="BB11" s="30"/>
      <c r="BC11" s="30"/>
      <c r="BD11" s="32"/>
      <c r="BE11" s="32"/>
      <c r="BF11" s="32"/>
      <c r="BG11" s="32"/>
      <c r="BH11" s="32"/>
      <c r="BI11" s="32"/>
      <c r="BJ11" s="28"/>
      <c r="BK11" s="28"/>
      <c r="BL11" s="143"/>
      <c r="BM11" s="286">
        <f t="shared" si="5"/>
        <v>0</v>
      </c>
    </row>
    <row r="12" spans="1:66" ht="12" customHeight="1" x14ac:dyDescent="0.2">
      <c r="A12" s="132">
        <v>6068000</v>
      </c>
      <c r="B12" s="133" t="s">
        <v>15</v>
      </c>
      <c r="D12" s="27"/>
      <c r="E12" s="28"/>
      <c r="F12" s="28"/>
      <c r="G12" s="28"/>
      <c r="H12" s="28"/>
      <c r="I12" s="30"/>
      <c r="J12" s="30"/>
      <c r="K12" s="30"/>
      <c r="L12" s="30"/>
      <c r="M12" s="30"/>
      <c r="N12" s="32"/>
      <c r="O12" s="32"/>
      <c r="P12" s="32"/>
      <c r="Q12" s="32"/>
      <c r="R12" s="32"/>
      <c r="S12" s="32"/>
      <c r="T12" s="28"/>
      <c r="U12" s="28"/>
      <c r="V12" s="143"/>
      <c r="W12" s="286">
        <f t="shared" si="3"/>
        <v>0</v>
      </c>
      <c r="Y12" s="27"/>
      <c r="Z12" s="28"/>
      <c r="AA12" s="28"/>
      <c r="AB12" s="28"/>
      <c r="AC12" s="28"/>
      <c r="AD12" s="30"/>
      <c r="AE12" s="30"/>
      <c r="AF12" s="30"/>
      <c r="AG12" s="30"/>
      <c r="AH12" s="30"/>
      <c r="AI12" s="32"/>
      <c r="AJ12" s="32"/>
      <c r="AK12" s="32"/>
      <c r="AL12" s="32"/>
      <c r="AM12" s="32"/>
      <c r="AN12" s="32"/>
      <c r="AO12" s="28"/>
      <c r="AP12" s="28"/>
      <c r="AQ12" s="143"/>
      <c r="AR12" s="286">
        <f t="shared" si="4"/>
        <v>0</v>
      </c>
      <c r="AT12" s="27"/>
      <c r="AU12" s="28"/>
      <c r="AV12" s="28"/>
      <c r="AW12" s="28"/>
      <c r="AX12" s="28"/>
      <c r="AY12" s="30"/>
      <c r="AZ12" s="30"/>
      <c r="BA12" s="30"/>
      <c r="BB12" s="30"/>
      <c r="BC12" s="30"/>
      <c r="BD12" s="32"/>
      <c r="BE12" s="32"/>
      <c r="BF12" s="32"/>
      <c r="BG12" s="32"/>
      <c r="BH12" s="32"/>
      <c r="BI12" s="32"/>
      <c r="BJ12" s="28"/>
      <c r="BK12" s="28"/>
      <c r="BL12" s="143"/>
      <c r="BM12" s="286">
        <f t="shared" si="5"/>
        <v>0</v>
      </c>
    </row>
    <row r="13" spans="1:66" x14ac:dyDescent="0.2">
      <c r="A13" s="132">
        <v>6068200</v>
      </c>
      <c r="B13" s="133" t="s">
        <v>116</v>
      </c>
      <c r="D13" s="27"/>
      <c r="E13" s="28"/>
      <c r="F13" s="28"/>
      <c r="G13" s="28"/>
      <c r="H13" s="28"/>
      <c r="I13" s="30"/>
      <c r="J13" s="30"/>
      <c r="K13" s="30"/>
      <c r="L13" s="30"/>
      <c r="M13" s="30"/>
      <c r="N13" s="32"/>
      <c r="O13" s="32"/>
      <c r="P13" s="32"/>
      <c r="Q13" s="32"/>
      <c r="R13" s="32"/>
      <c r="S13" s="32"/>
      <c r="T13" s="28"/>
      <c r="U13" s="28"/>
      <c r="V13" s="143"/>
      <c r="W13" s="286">
        <f t="shared" si="3"/>
        <v>0</v>
      </c>
      <c r="Y13" s="27"/>
      <c r="Z13" s="28"/>
      <c r="AA13" s="28"/>
      <c r="AB13" s="28"/>
      <c r="AC13" s="28"/>
      <c r="AD13" s="30"/>
      <c r="AE13" s="30"/>
      <c r="AF13" s="30"/>
      <c r="AG13" s="30"/>
      <c r="AH13" s="30"/>
      <c r="AI13" s="32"/>
      <c r="AJ13" s="32"/>
      <c r="AK13" s="32"/>
      <c r="AL13" s="32"/>
      <c r="AM13" s="32"/>
      <c r="AN13" s="32"/>
      <c r="AO13" s="28"/>
      <c r="AP13" s="28"/>
      <c r="AQ13" s="143"/>
      <c r="AR13" s="286">
        <f t="shared" si="4"/>
        <v>0</v>
      </c>
      <c r="AT13" s="27"/>
      <c r="AU13" s="28"/>
      <c r="AV13" s="28"/>
      <c r="AW13" s="28"/>
      <c r="AX13" s="28"/>
      <c r="AY13" s="30"/>
      <c r="AZ13" s="30"/>
      <c r="BA13" s="30"/>
      <c r="BB13" s="30"/>
      <c r="BC13" s="30"/>
      <c r="BD13" s="32"/>
      <c r="BE13" s="32"/>
      <c r="BF13" s="32"/>
      <c r="BG13" s="32"/>
      <c r="BH13" s="32"/>
      <c r="BI13" s="32"/>
      <c r="BJ13" s="28"/>
      <c r="BK13" s="28"/>
      <c r="BL13" s="143"/>
      <c r="BM13" s="286">
        <f t="shared" si="5"/>
        <v>0</v>
      </c>
    </row>
    <row r="14" spans="1:66" x14ac:dyDescent="0.2">
      <c r="A14" s="132">
        <v>6070000</v>
      </c>
      <c r="B14" s="133" t="s">
        <v>16</v>
      </c>
      <c r="D14" s="27"/>
      <c r="E14" s="28"/>
      <c r="F14" s="28"/>
      <c r="G14" s="28"/>
      <c r="H14" s="28"/>
      <c r="I14" s="30"/>
      <c r="J14" s="30"/>
      <c r="K14" s="30"/>
      <c r="L14" s="30"/>
      <c r="M14" s="30"/>
      <c r="N14" s="32"/>
      <c r="O14" s="32"/>
      <c r="P14" s="32"/>
      <c r="Q14" s="32"/>
      <c r="R14" s="32"/>
      <c r="S14" s="32"/>
      <c r="T14" s="28"/>
      <c r="U14" s="28"/>
      <c r="V14" s="143"/>
      <c r="W14" s="286">
        <f t="shared" si="3"/>
        <v>0</v>
      </c>
      <c r="Y14" s="27"/>
      <c r="Z14" s="28"/>
      <c r="AA14" s="28"/>
      <c r="AB14" s="28"/>
      <c r="AC14" s="28"/>
      <c r="AD14" s="30"/>
      <c r="AE14" s="30"/>
      <c r="AF14" s="30"/>
      <c r="AG14" s="30"/>
      <c r="AH14" s="30"/>
      <c r="AI14" s="32"/>
      <c r="AJ14" s="32"/>
      <c r="AK14" s="32"/>
      <c r="AL14" s="32"/>
      <c r="AM14" s="32"/>
      <c r="AN14" s="32"/>
      <c r="AO14" s="28"/>
      <c r="AP14" s="28"/>
      <c r="AQ14" s="143"/>
      <c r="AR14" s="286">
        <f t="shared" si="4"/>
        <v>0</v>
      </c>
      <c r="AT14" s="27"/>
      <c r="AU14" s="28"/>
      <c r="AV14" s="28"/>
      <c r="AW14" s="28"/>
      <c r="AX14" s="28"/>
      <c r="AY14" s="30"/>
      <c r="AZ14" s="30"/>
      <c r="BA14" s="30"/>
      <c r="BB14" s="30"/>
      <c r="BC14" s="30"/>
      <c r="BD14" s="32"/>
      <c r="BE14" s="32"/>
      <c r="BF14" s="32"/>
      <c r="BG14" s="32"/>
      <c r="BH14" s="32"/>
      <c r="BI14" s="32"/>
      <c r="BJ14" s="28"/>
      <c r="BK14" s="28"/>
      <c r="BL14" s="143"/>
      <c r="BM14" s="286">
        <f t="shared" si="5"/>
        <v>0</v>
      </c>
    </row>
    <row r="15" spans="1:66" ht="12.75" thickBot="1" x14ac:dyDescent="0.25">
      <c r="A15" s="135">
        <v>6070009</v>
      </c>
      <c r="B15" s="136" t="s">
        <v>17</v>
      </c>
      <c r="D15" s="35"/>
      <c r="E15" s="36"/>
      <c r="F15" s="36"/>
      <c r="G15" s="36"/>
      <c r="H15" s="36"/>
      <c r="I15" s="38"/>
      <c r="J15" s="38"/>
      <c r="K15" s="38"/>
      <c r="L15" s="38"/>
      <c r="M15" s="38"/>
      <c r="N15" s="40"/>
      <c r="O15" s="40"/>
      <c r="P15" s="40"/>
      <c r="Q15" s="179"/>
      <c r="R15" s="179"/>
      <c r="S15" s="179"/>
      <c r="T15" s="180"/>
      <c r="U15" s="170"/>
      <c r="V15" s="144"/>
      <c r="W15" s="287">
        <f t="shared" si="3"/>
        <v>0</v>
      </c>
      <c r="Y15" s="35"/>
      <c r="Z15" s="36"/>
      <c r="AA15" s="36"/>
      <c r="AB15" s="36"/>
      <c r="AC15" s="36"/>
      <c r="AD15" s="38"/>
      <c r="AE15" s="38"/>
      <c r="AF15" s="38"/>
      <c r="AG15" s="38"/>
      <c r="AH15" s="38"/>
      <c r="AI15" s="40"/>
      <c r="AJ15" s="40"/>
      <c r="AK15" s="40"/>
      <c r="AL15" s="40"/>
      <c r="AM15" s="40"/>
      <c r="AN15" s="40"/>
      <c r="AO15" s="170"/>
      <c r="AP15" s="170"/>
      <c r="AQ15" s="144"/>
      <c r="AR15" s="287">
        <f t="shared" si="4"/>
        <v>0</v>
      </c>
      <c r="AT15" s="41"/>
      <c r="AU15" s="170"/>
      <c r="AV15" s="170"/>
      <c r="AW15" s="170"/>
      <c r="AX15" s="170"/>
      <c r="AY15" s="171"/>
      <c r="AZ15" s="171"/>
      <c r="BA15" s="171"/>
      <c r="BB15" s="171"/>
      <c r="BC15" s="171"/>
      <c r="BD15" s="40"/>
      <c r="BE15" s="40"/>
      <c r="BF15" s="40"/>
      <c r="BG15" s="40"/>
      <c r="BH15" s="40"/>
      <c r="BI15" s="40"/>
      <c r="BJ15" s="170"/>
      <c r="BK15" s="170"/>
      <c r="BL15" s="144"/>
      <c r="BM15" s="287">
        <f t="shared" si="5"/>
        <v>0</v>
      </c>
    </row>
    <row r="16" spans="1:66" ht="12.75" thickBot="1" x14ac:dyDescent="0.25">
      <c r="A16" s="5">
        <v>61</v>
      </c>
      <c r="B16" s="6" t="s">
        <v>18</v>
      </c>
      <c r="D16" s="42">
        <f t="shared" ref="D16:W16" si="6">SUM(D17:D26)</f>
        <v>0</v>
      </c>
      <c r="E16" s="43">
        <f t="shared" si="6"/>
        <v>0</v>
      </c>
      <c r="F16" s="43">
        <f t="shared" si="6"/>
        <v>0</v>
      </c>
      <c r="G16" s="43">
        <f t="shared" si="6"/>
        <v>0</v>
      </c>
      <c r="H16" s="43">
        <f t="shared" si="6"/>
        <v>0</v>
      </c>
      <c r="I16" s="45">
        <f t="shared" si="6"/>
        <v>0</v>
      </c>
      <c r="J16" s="45">
        <f t="shared" si="6"/>
        <v>0</v>
      </c>
      <c r="K16" s="45">
        <f t="shared" si="6"/>
        <v>0</v>
      </c>
      <c r="L16" s="45">
        <f t="shared" si="6"/>
        <v>0</v>
      </c>
      <c r="M16" s="45">
        <f t="shared" si="6"/>
        <v>0</v>
      </c>
      <c r="N16" s="172">
        <f t="shared" si="6"/>
        <v>0</v>
      </c>
      <c r="O16" s="172">
        <f t="shared" si="6"/>
        <v>0</v>
      </c>
      <c r="P16" s="172">
        <f t="shared" si="6"/>
        <v>0</v>
      </c>
      <c r="Q16" s="172">
        <f t="shared" si="6"/>
        <v>0</v>
      </c>
      <c r="R16" s="172">
        <f t="shared" si="6"/>
        <v>0</v>
      </c>
      <c r="S16" s="172">
        <f t="shared" si="6"/>
        <v>0</v>
      </c>
      <c r="T16" s="173">
        <f t="shared" si="6"/>
        <v>0</v>
      </c>
      <c r="U16" s="173">
        <f t="shared" si="6"/>
        <v>0</v>
      </c>
      <c r="V16" s="145">
        <f t="shared" si="6"/>
        <v>0</v>
      </c>
      <c r="W16" s="288">
        <f t="shared" si="6"/>
        <v>0</v>
      </c>
      <c r="Y16" s="42">
        <f t="shared" ref="Y16:AR16" si="7">SUM(Y17:Y26)</f>
        <v>0</v>
      </c>
      <c r="Z16" s="43">
        <f t="shared" si="7"/>
        <v>0</v>
      </c>
      <c r="AA16" s="43">
        <f t="shared" si="7"/>
        <v>0</v>
      </c>
      <c r="AB16" s="43">
        <f t="shared" si="7"/>
        <v>0</v>
      </c>
      <c r="AC16" s="43">
        <f t="shared" si="7"/>
        <v>0</v>
      </c>
      <c r="AD16" s="45">
        <f t="shared" si="7"/>
        <v>0</v>
      </c>
      <c r="AE16" s="45">
        <f t="shared" si="7"/>
        <v>0</v>
      </c>
      <c r="AF16" s="45">
        <f t="shared" si="7"/>
        <v>0</v>
      </c>
      <c r="AG16" s="45">
        <f t="shared" si="7"/>
        <v>0</v>
      </c>
      <c r="AH16" s="45">
        <f t="shared" si="7"/>
        <v>0</v>
      </c>
      <c r="AI16" s="172">
        <f t="shared" si="7"/>
        <v>0</v>
      </c>
      <c r="AJ16" s="172">
        <f t="shared" si="7"/>
        <v>0</v>
      </c>
      <c r="AK16" s="172">
        <f t="shared" si="7"/>
        <v>0</v>
      </c>
      <c r="AL16" s="172">
        <f t="shared" si="7"/>
        <v>0</v>
      </c>
      <c r="AM16" s="172">
        <f t="shared" si="7"/>
        <v>0</v>
      </c>
      <c r="AN16" s="172">
        <f t="shared" si="7"/>
        <v>0</v>
      </c>
      <c r="AO16" s="173">
        <f t="shared" si="7"/>
        <v>0</v>
      </c>
      <c r="AP16" s="173">
        <f t="shared" si="7"/>
        <v>0</v>
      </c>
      <c r="AQ16" s="145">
        <f t="shared" si="7"/>
        <v>0</v>
      </c>
      <c r="AR16" s="288">
        <f t="shared" si="7"/>
        <v>0</v>
      </c>
      <c r="AT16" s="42">
        <f t="shared" ref="AT16" si="8">SUM(AT17:AT26)</f>
        <v>0</v>
      </c>
      <c r="AU16" s="43">
        <f t="shared" ref="AU16:BJ16" si="9">SUM(AU17:AU26)</f>
        <v>0</v>
      </c>
      <c r="AV16" s="43">
        <f t="shared" si="9"/>
        <v>0</v>
      </c>
      <c r="AW16" s="43">
        <f t="shared" si="9"/>
        <v>0</v>
      </c>
      <c r="AX16" s="43">
        <f t="shared" si="9"/>
        <v>0</v>
      </c>
      <c r="AY16" s="45">
        <f t="shared" si="9"/>
        <v>0</v>
      </c>
      <c r="AZ16" s="45">
        <f t="shared" si="9"/>
        <v>0</v>
      </c>
      <c r="BA16" s="45">
        <f t="shared" si="9"/>
        <v>0</v>
      </c>
      <c r="BB16" s="45">
        <f t="shared" si="9"/>
        <v>0</v>
      </c>
      <c r="BC16" s="45">
        <f t="shared" si="9"/>
        <v>0</v>
      </c>
      <c r="BD16" s="172">
        <f t="shared" si="9"/>
        <v>0</v>
      </c>
      <c r="BE16" s="172">
        <f t="shared" si="9"/>
        <v>0</v>
      </c>
      <c r="BF16" s="172">
        <f t="shared" ref="BF16" si="10">SUM(BF17:BF26)</f>
        <v>0</v>
      </c>
      <c r="BG16" s="172">
        <f t="shared" si="9"/>
        <v>0</v>
      </c>
      <c r="BH16" s="172">
        <f t="shared" si="9"/>
        <v>0</v>
      </c>
      <c r="BI16" s="172">
        <f t="shared" si="9"/>
        <v>0</v>
      </c>
      <c r="BJ16" s="173">
        <f t="shared" si="9"/>
        <v>0</v>
      </c>
      <c r="BK16" s="173">
        <f t="shared" ref="BK16" si="11">SUM(BK17:BK26)</f>
        <v>0</v>
      </c>
      <c r="BL16" s="145">
        <f t="shared" ref="BL16:BM16" si="12">SUM(BL17:BL26)</f>
        <v>0</v>
      </c>
      <c r="BM16" s="288">
        <f t="shared" si="12"/>
        <v>0</v>
      </c>
    </row>
    <row r="17" spans="1:65" x14ac:dyDescent="0.2">
      <c r="A17" s="18">
        <v>6132000</v>
      </c>
      <c r="B17" s="19" t="s">
        <v>19</v>
      </c>
      <c r="D17" s="20"/>
      <c r="E17" s="47"/>
      <c r="F17" s="47"/>
      <c r="G17" s="47"/>
      <c r="H17" s="47"/>
      <c r="I17" s="21"/>
      <c r="J17" s="21"/>
      <c r="K17" s="21"/>
      <c r="L17" s="21"/>
      <c r="M17" s="21"/>
      <c r="N17" s="23"/>
      <c r="O17" s="23"/>
      <c r="P17" s="23"/>
      <c r="Q17" s="23"/>
      <c r="R17" s="23"/>
      <c r="S17" s="23"/>
      <c r="T17" s="168"/>
      <c r="U17" s="168"/>
      <c r="V17" s="142"/>
      <c r="W17" s="285">
        <f t="shared" si="3"/>
        <v>0</v>
      </c>
      <c r="Y17" s="20"/>
      <c r="Z17" s="47"/>
      <c r="AA17" s="47"/>
      <c r="AB17" s="47"/>
      <c r="AC17" s="47"/>
      <c r="AD17" s="21"/>
      <c r="AE17" s="21"/>
      <c r="AF17" s="21"/>
      <c r="AG17" s="21"/>
      <c r="AH17" s="21"/>
      <c r="AI17" s="23"/>
      <c r="AJ17" s="23"/>
      <c r="AK17" s="23"/>
      <c r="AL17" s="23"/>
      <c r="AM17" s="23"/>
      <c r="AN17" s="23"/>
      <c r="AO17" s="168"/>
      <c r="AP17" s="168"/>
      <c r="AQ17" s="142"/>
      <c r="AR17" s="285">
        <f t="shared" si="4"/>
        <v>0</v>
      </c>
      <c r="AT17" s="24"/>
      <c r="AU17" s="168"/>
      <c r="AV17" s="168"/>
      <c r="AW17" s="168"/>
      <c r="AX17" s="168"/>
      <c r="AY17" s="169"/>
      <c r="AZ17" s="169"/>
      <c r="BA17" s="169"/>
      <c r="BB17" s="169"/>
      <c r="BC17" s="169"/>
      <c r="BD17" s="23"/>
      <c r="BE17" s="23"/>
      <c r="BF17" s="23"/>
      <c r="BG17" s="23"/>
      <c r="BH17" s="23"/>
      <c r="BI17" s="23"/>
      <c r="BJ17" s="168"/>
      <c r="BK17" s="168"/>
      <c r="BL17" s="142"/>
      <c r="BM17" s="285">
        <f t="shared" si="5"/>
        <v>0</v>
      </c>
    </row>
    <row r="18" spans="1:65" x14ac:dyDescent="0.2">
      <c r="A18" s="25">
        <v>6132009</v>
      </c>
      <c r="B18" s="26" t="s">
        <v>20</v>
      </c>
      <c r="D18" s="27"/>
      <c r="E18" s="28"/>
      <c r="F18" s="28"/>
      <c r="G18" s="28"/>
      <c r="H18" s="28"/>
      <c r="I18" s="30"/>
      <c r="J18" s="30"/>
      <c r="K18" s="30"/>
      <c r="L18" s="30"/>
      <c r="M18" s="30"/>
      <c r="N18" s="32"/>
      <c r="O18" s="32"/>
      <c r="P18" s="32"/>
      <c r="Q18" s="32"/>
      <c r="R18" s="32"/>
      <c r="S18" s="32"/>
      <c r="T18" s="28"/>
      <c r="U18" s="28"/>
      <c r="V18" s="143"/>
      <c r="W18" s="286">
        <f t="shared" si="3"/>
        <v>0</v>
      </c>
      <c r="Y18" s="27"/>
      <c r="Z18" s="28"/>
      <c r="AA18" s="28"/>
      <c r="AB18" s="28"/>
      <c r="AC18" s="28"/>
      <c r="AD18" s="30"/>
      <c r="AE18" s="30"/>
      <c r="AF18" s="30"/>
      <c r="AG18" s="30"/>
      <c r="AH18" s="30"/>
      <c r="AI18" s="32"/>
      <c r="AJ18" s="32"/>
      <c r="AK18" s="32"/>
      <c r="AL18" s="32"/>
      <c r="AM18" s="32"/>
      <c r="AN18" s="32"/>
      <c r="AO18" s="28"/>
      <c r="AP18" s="28"/>
      <c r="AQ18" s="143"/>
      <c r="AR18" s="286">
        <f t="shared" si="4"/>
        <v>0</v>
      </c>
      <c r="AT18" s="27"/>
      <c r="AU18" s="28"/>
      <c r="AV18" s="28"/>
      <c r="AW18" s="28"/>
      <c r="AX18" s="28"/>
      <c r="AY18" s="30"/>
      <c r="AZ18" s="30"/>
      <c r="BA18" s="30"/>
      <c r="BB18" s="30"/>
      <c r="BC18" s="30"/>
      <c r="BD18" s="32"/>
      <c r="BE18" s="32"/>
      <c r="BF18" s="32"/>
      <c r="BG18" s="32"/>
      <c r="BH18" s="32"/>
      <c r="BI18" s="32"/>
      <c r="BJ18" s="28"/>
      <c r="BK18" s="28"/>
      <c r="BL18" s="143"/>
      <c r="BM18" s="286">
        <f t="shared" si="5"/>
        <v>0</v>
      </c>
    </row>
    <row r="19" spans="1:65" x14ac:dyDescent="0.2">
      <c r="A19" s="25">
        <v>6135000</v>
      </c>
      <c r="B19" s="26" t="s">
        <v>21</v>
      </c>
      <c r="D19" s="27"/>
      <c r="E19" s="28"/>
      <c r="F19" s="28"/>
      <c r="G19" s="28"/>
      <c r="H19" s="28"/>
      <c r="I19" s="30"/>
      <c r="J19" s="30"/>
      <c r="K19" s="30"/>
      <c r="L19" s="30"/>
      <c r="M19" s="30"/>
      <c r="N19" s="32"/>
      <c r="O19" s="32"/>
      <c r="P19" s="32"/>
      <c r="Q19" s="32"/>
      <c r="R19" s="32"/>
      <c r="S19" s="32"/>
      <c r="T19" s="28"/>
      <c r="U19" s="28"/>
      <c r="V19" s="143"/>
      <c r="W19" s="286">
        <f t="shared" si="3"/>
        <v>0</v>
      </c>
      <c r="Y19" s="27"/>
      <c r="Z19" s="28"/>
      <c r="AA19" s="28"/>
      <c r="AB19" s="28"/>
      <c r="AC19" s="28"/>
      <c r="AD19" s="30"/>
      <c r="AE19" s="30"/>
      <c r="AF19" s="30"/>
      <c r="AG19" s="30"/>
      <c r="AH19" s="30"/>
      <c r="AI19" s="32"/>
      <c r="AJ19" s="32"/>
      <c r="AK19" s="32"/>
      <c r="AL19" s="32"/>
      <c r="AM19" s="32"/>
      <c r="AN19" s="32"/>
      <c r="AO19" s="28"/>
      <c r="AP19" s="28"/>
      <c r="AQ19" s="143"/>
      <c r="AR19" s="286">
        <f t="shared" si="4"/>
        <v>0</v>
      </c>
      <c r="AT19" s="27"/>
      <c r="AU19" s="28"/>
      <c r="AV19" s="28"/>
      <c r="AW19" s="28"/>
      <c r="AX19" s="28"/>
      <c r="AY19" s="30"/>
      <c r="AZ19" s="30"/>
      <c r="BA19" s="30"/>
      <c r="BB19" s="30"/>
      <c r="BC19" s="30"/>
      <c r="BD19" s="32"/>
      <c r="BE19" s="32"/>
      <c r="BF19" s="32"/>
      <c r="BG19" s="32"/>
      <c r="BH19" s="32"/>
      <c r="BI19" s="32"/>
      <c r="BJ19" s="28"/>
      <c r="BK19" s="28"/>
      <c r="BL19" s="143"/>
      <c r="BM19" s="286">
        <f t="shared" si="5"/>
        <v>0</v>
      </c>
    </row>
    <row r="20" spans="1:65" ht="12" customHeight="1" x14ac:dyDescent="0.2">
      <c r="A20" s="25">
        <v>6135009</v>
      </c>
      <c r="B20" s="26" t="s">
        <v>22</v>
      </c>
      <c r="D20" s="27"/>
      <c r="E20" s="28"/>
      <c r="F20" s="28"/>
      <c r="G20" s="28"/>
      <c r="H20" s="28"/>
      <c r="I20" s="30"/>
      <c r="J20" s="30"/>
      <c r="K20" s="30"/>
      <c r="L20" s="30"/>
      <c r="M20" s="30"/>
      <c r="N20" s="32"/>
      <c r="O20" s="32"/>
      <c r="P20" s="32"/>
      <c r="Q20" s="32"/>
      <c r="R20" s="32"/>
      <c r="S20" s="32"/>
      <c r="T20" s="28"/>
      <c r="U20" s="28"/>
      <c r="V20" s="143"/>
      <c r="W20" s="286">
        <f t="shared" si="3"/>
        <v>0</v>
      </c>
      <c r="Y20" s="27"/>
      <c r="Z20" s="28"/>
      <c r="AA20" s="28"/>
      <c r="AB20" s="28"/>
      <c r="AC20" s="28"/>
      <c r="AD20" s="30"/>
      <c r="AE20" s="30"/>
      <c r="AF20" s="30"/>
      <c r="AG20" s="30"/>
      <c r="AH20" s="30"/>
      <c r="AI20" s="32"/>
      <c r="AJ20" s="32"/>
      <c r="AK20" s="32"/>
      <c r="AL20" s="32"/>
      <c r="AM20" s="32"/>
      <c r="AN20" s="32"/>
      <c r="AO20" s="28"/>
      <c r="AP20" s="28"/>
      <c r="AQ20" s="143"/>
      <c r="AR20" s="286">
        <f t="shared" si="4"/>
        <v>0</v>
      </c>
      <c r="AT20" s="27"/>
      <c r="AU20" s="28"/>
      <c r="AV20" s="28"/>
      <c r="AW20" s="28"/>
      <c r="AX20" s="28"/>
      <c r="AY20" s="30"/>
      <c r="AZ20" s="30"/>
      <c r="BA20" s="30"/>
      <c r="BB20" s="30"/>
      <c r="BC20" s="30"/>
      <c r="BD20" s="32"/>
      <c r="BE20" s="32"/>
      <c r="BF20" s="32"/>
      <c r="BG20" s="32"/>
      <c r="BH20" s="32"/>
      <c r="BI20" s="32"/>
      <c r="BJ20" s="28"/>
      <c r="BK20" s="28"/>
      <c r="BL20" s="143"/>
      <c r="BM20" s="286">
        <f t="shared" si="5"/>
        <v>0</v>
      </c>
    </row>
    <row r="21" spans="1:65" x14ac:dyDescent="0.2">
      <c r="A21" s="25">
        <v>6140000</v>
      </c>
      <c r="B21" s="26" t="s">
        <v>23</v>
      </c>
      <c r="D21" s="27"/>
      <c r="E21" s="28"/>
      <c r="F21" s="28"/>
      <c r="G21" s="28"/>
      <c r="H21" s="28"/>
      <c r="I21" s="30"/>
      <c r="J21" s="30"/>
      <c r="K21" s="30"/>
      <c r="L21" s="30"/>
      <c r="M21" s="30"/>
      <c r="N21" s="32"/>
      <c r="O21" s="32"/>
      <c r="P21" s="32"/>
      <c r="Q21" s="32"/>
      <c r="R21" s="32"/>
      <c r="S21" s="32"/>
      <c r="T21" s="28"/>
      <c r="U21" s="28"/>
      <c r="V21" s="143"/>
      <c r="W21" s="286">
        <f t="shared" si="3"/>
        <v>0</v>
      </c>
      <c r="Y21" s="27"/>
      <c r="Z21" s="28"/>
      <c r="AA21" s="28"/>
      <c r="AB21" s="28"/>
      <c r="AC21" s="28"/>
      <c r="AD21" s="30"/>
      <c r="AE21" s="30"/>
      <c r="AF21" s="30"/>
      <c r="AG21" s="30"/>
      <c r="AH21" s="30"/>
      <c r="AI21" s="32"/>
      <c r="AJ21" s="32"/>
      <c r="AK21" s="32"/>
      <c r="AL21" s="32"/>
      <c r="AM21" s="32"/>
      <c r="AN21" s="32"/>
      <c r="AO21" s="28"/>
      <c r="AP21" s="28"/>
      <c r="AQ21" s="143"/>
      <c r="AR21" s="286">
        <f t="shared" si="4"/>
        <v>0</v>
      </c>
      <c r="AT21" s="27"/>
      <c r="AU21" s="28"/>
      <c r="AV21" s="28"/>
      <c r="AW21" s="28"/>
      <c r="AX21" s="28"/>
      <c r="AY21" s="30"/>
      <c r="AZ21" s="30"/>
      <c r="BA21" s="30"/>
      <c r="BB21" s="30"/>
      <c r="BC21" s="30"/>
      <c r="BD21" s="32"/>
      <c r="BE21" s="32"/>
      <c r="BF21" s="32"/>
      <c r="BG21" s="32"/>
      <c r="BH21" s="32"/>
      <c r="BI21" s="32"/>
      <c r="BJ21" s="28"/>
      <c r="BK21" s="28"/>
      <c r="BL21" s="143"/>
      <c r="BM21" s="286">
        <f t="shared" si="5"/>
        <v>0</v>
      </c>
    </row>
    <row r="22" spans="1:65" x14ac:dyDescent="0.2">
      <c r="A22" s="25">
        <v>6150000</v>
      </c>
      <c r="B22" s="26" t="s">
        <v>24</v>
      </c>
      <c r="D22" s="27"/>
      <c r="E22" s="28"/>
      <c r="F22" s="28"/>
      <c r="G22" s="28"/>
      <c r="H22" s="28"/>
      <c r="I22" s="30"/>
      <c r="J22" s="30"/>
      <c r="K22" s="30"/>
      <c r="L22" s="30"/>
      <c r="M22" s="30"/>
      <c r="N22" s="32"/>
      <c r="O22" s="32"/>
      <c r="P22" s="32"/>
      <c r="Q22" s="32"/>
      <c r="R22" s="32"/>
      <c r="S22" s="32"/>
      <c r="T22" s="28"/>
      <c r="U22" s="28"/>
      <c r="V22" s="143"/>
      <c r="W22" s="286">
        <f t="shared" si="3"/>
        <v>0</v>
      </c>
      <c r="Y22" s="27"/>
      <c r="Z22" s="28"/>
      <c r="AA22" s="28"/>
      <c r="AB22" s="28"/>
      <c r="AC22" s="28"/>
      <c r="AD22" s="30"/>
      <c r="AE22" s="30"/>
      <c r="AF22" s="30"/>
      <c r="AG22" s="30"/>
      <c r="AH22" s="30"/>
      <c r="AI22" s="32"/>
      <c r="AJ22" s="32"/>
      <c r="AK22" s="32"/>
      <c r="AL22" s="32"/>
      <c r="AM22" s="32"/>
      <c r="AN22" s="32"/>
      <c r="AO22" s="28"/>
      <c r="AP22" s="28"/>
      <c r="AQ22" s="143"/>
      <c r="AR22" s="286">
        <f t="shared" si="4"/>
        <v>0</v>
      </c>
      <c r="AT22" s="27"/>
      <c r="AU22" s="28"/>
      <c r="AV22" s="28"/>
      <c r="AW22" s="28"/>
      <c r="AX22" s="28"/>
      <c r="AY22" s="30"/>
      <c r="AZ22" s="30"/>
      <c r="BA22" s="30"/>
      <c r="BB22" s="30"/>
      <c r="BC22" s="30"/>
      <c r="BD22" s="32"/>
      <c r="BE22" s="32"/>
      <c r="BF22" s="32"/>
      <c r="BG22" s="32"/>
      <c r="BH22" s="32"/>
      <c r="BI22" s="32"/>
      <c r="BJ22" s="28"/>
      <c r="BK22" s="28"/>
      <c r="BL22" s="143"/>
      <c r="BM22" s="286">
        <f t="shared" si="5"/>
        <v>0</v>
      </c>
    </row>
    <row r="23" spans="1:65" x14ac:dyDescent="0.2">
      <c r="A23" s="25">
        <v>6160000</v>
      </c>
      <c r="B23" s="26" t="s">
        <v>25</v>
      </c>
      <c r="D23" s="27"/>
      <c r="E23" s="28"/>
      <c r="F23" s="28"/>
      <c r="G23" s="28"/>
      <c r="H23" s="28"/>
      <c r="I23" s="30"/>
      <c r="J23" s="30"/>
      <c r="K23" s="30"/>
      <c r="L23" s="30"/>
      <c r="M23" s="30"/>
      <c r="N23" s="32"/>
      <c r="O23" s="32"/>
      <c r="P23" s="32"/>
      <c r="Q23" s="32"/>
      <c r="R23" s="32"/>
      <c r="S23" s="32"/>
      <c r="T23" s="28"/>
      <c r="U23" s="28"/>
      <c r="V23" s="143"/>
      <c r="W23" s="286">
        <f t="shared" si="3"/>
        <v>0</v>
      </c>
      <c r="Y23" s="27"/>
      <c r="Z23" s="28"/>
      <c r="AA23" s="28"/>
      <c r="AB23" s="28"/>
      <c r="AC23" s="28"/>
      <c r="AD23" s="30"/>
      <c r="AE23" s="30"/>
      <c r="AF23" s="30"/>
      <c r="AG23" s="30"/>
      <c r="AH23" s="30"/>
      <c r="AI23" s="32"/>
      <c r="AJ23" s="32"/>
      <c r="AK23" s="32"/>
      <c r="AL23" s="32"/>
      <c r="AM23" s="32"/>
      <c r="AN23" s="32"/>
      <c r="AO23" s="28"/>
      <c r="AP23" s="28"/>
      <c r="AQ23" s="143"/>
      <c r="AR23" s="286">
        <f t="shared" si="4"/>
        <v>0</v>
      </c>
      <c r="AT23" s="27"/>
      <c r="AU23" s="28"/>
      <c r="AV23" s="28"/>
      <c r="AW23" s="28"/>
      <c r="AX23" s="28"/>
      <c r="AY23" s="30"/>
      <c r="AZ23" s="30"/>
      <c r="BA23" s="30"/>
      <c r="BB23" s="30"/>
      <c r="BC23" s="30"/>
      <c r="BD23" s="32"/>
      <c r="BE23" s="32"/>
      <c r="BF23" s="32"/>
      <c r="BG23" s="32"/>
      <c r="BH23" s="32"/>
      <c r="BI23" s="32"/>
      <c r="BJ23" s="28"/>
      <c r="BK23" s="28"/>
      <c r="BL23" s="143"/>
      <c r="BM23" s="286">
        <f t="shared" si="5"/>
        <v>0</v>
      </c>
    </row>
    <row r="24" spans="1:65" x14ac:dyDescent="0.2">
      <c r="A24" s="25">
        <v>6180000</v>
      </c>
      <c r="B24" s="26" t="s">
        <v>26</v>
      </c>
      <c r="D24" s="27"/>
      <c r="E24" s="28"/>
      <c r="F24" s="28"/>
      <c r="G24" s="28"/>
      <c r="H24" s="28"/>
      <c r="I24" s="30"/>
      <c r="J24" s="30"/>
      <c r="K24" s="30"/>
      <c r="L24" s="30"/>
      <c r="M24" s="30"/>
      <c r="N24" s="32"/>
      <c r="O24" s="32"/>
      <c r="P24" s="32"/>
      <c r="Q24" s="32"/>
      <c r="R24" s="32"/>
      <c r="S24" s="32"/>
      <c r="T24" s="28"/>
      <c r="U24" s="28"/>
      <c r="V24" s="143"/>
      <c r="W24" s="286">
        <f t="shared" si="3"/>
        <v>0</v>
      </c>
      <c r="Y24" s="27"/>
      <c r="Z24" s="28"/>
      <c r="AA24" s="28"/>
      <c r="AB24" s="28"/>
      <c r="AC24" s="28"/>
      <c r="AD24" s="30"/>
      <c r="AE24" s="30"/>
      <c r="AF24" s="30"/>
      <c r="AG24" s="30"/>
      <c r="AH24" s="30"/>
      <c r="AI24" s="32"/>
      <c r="AJ24" s="32"/>
      <c r="AK24" s="32"/>
      <c r="AL24" s="32"/>
      <c r="AM24" s="32"/>
      <c r="AN24" s="32"/>
      <c r="AO24" s="28"/>
      <c r="AP24" s="28"/>
      <c r="AQ24" s="143"/>
      <c r="AR24" s="286">
        <f t="shared" si="4"/>
        <v>0</v>
      </c>
      <c r="AT24" s="27"/>
      <c r="AU24" s="28"/>
      <c r="AV24" s="28"/>
      <c r="AW24" s="28"/>
      <c r="AX24" s="28"/>
      <c r="AY24" s="30"/>
      <c r="AZ24" s="30"/>
      <c r="BA24" s="30"/>
      <c r="BB24" s="30"/>
      <c r="BC24" s="30"/>
      <c r="BD24" s="32"/>
      <c r="BE24" s="32"/>
      <c r="BF24" s="32"/>
      <c r="BG24" s="32"/>
      <c r="BH24" s="32"/>
      <c r="BI24" s="32"/>
      <c r="BJ24" s="28"/>
      <c r="BK24" s="28"/>
      <c r="BL24" s="143"/>
      <c r="BM24" s="286">
        <f t="shared" si="5"/>
        <v>0</v>
      </c>
    </row>
    <row r="25" spans="1:65" x14ac:dyDescent="0.2">
      <c r="A25" s="25">
        <v>6180009</v>
      </c>
      <c r="B25" s="26" t="s">
        <v>27</v>
      </c>
      <c r="D25" s="27"/>
      <c r="E25" s="28"/>
      <c r="F25" s="28"/>
      <c r="G25" s="28"/>
      <c r="H25" s="28"/>
      <c r="I25" s="30"/>
      <c r="J25" s="30"/>
      <c r="K25" s="30"/>
      <c r="L25" s="30"/>
      <c r="M25" s="30"/>
      <c r="N25" s="32"/>
      <c r="O25" s="32"/>
      <c r="P25" s="32"/>
      <c r="Q25" s="32"/>
      <c r="R25" s="32"/>
      <c r="S25" s="32"/>
      <c r="T25" s="28"/>
      <c r="U25" s="28"/>
      <c r="V25" s="143"/>
      <c r="W25" s="286">
        <f t="shared" si="3"/>
        <v>0</v>
      </c>
      <c r="Y25" s="27"/>
      <c r="Z25" s="28"/>
      <c r="AA25" s="28"/>
      <c r="AB25" s="28"/>
      <c r="AC25" s="28"/>
      <c r="AD25" s="30"/>
      <c r="AE25" s="30"/>
      <c r="AF25" s="30"/>
      <c r="AG25" s="30"/>
      <c r="AH25" s="30"/>
      <c r="AI25" s="32"/>
      <c r="AJ25" s="32"/>
      <c r="AK25" s="32"/>
      <c r="AL25" s="32"/>
      <c r="AM25" s="32"/>
      <c r="AN25" s="32"/>
      <c r="AO25" s="28"/>
      <c r="AP25" s="28"/>
      <c r="AQ25" s="143"/>
      <c r="AR25" s="286">
        <f t="shared" si="4"/>
        <v>0</v>
      </c>
      <c r="AT25" s="27"/>
      <c r="AU25" s="28"/>
      <c r="AV25" s="28"/>
      <c r="AW25" s="28"/>
      <c r="AX25" s="28"/>
      <c r="AY25" s="30"/>
      <c r="AZ25" s="30"/>
      <c r="BA25" s="30"/>
      <c r="BB25" s="30"/>
      <c r="BC25" s="30"/>
      <c r="BD25" s="32"/>
      <c r="BE25" s="32"/>
      <c r="BF25" s="32"/>
      <c r="BG25" s="32"/>
      <c r="BH25" s="32"/>
      <c r="BI25" s="32"/>
      <c r="BJ25" s="28"/>
      <c r="BK25" s="28"/>
      <c r="BL25" s="143"/>
      <c r="BM25" s="286">
        <f t="shared" si="5"/>
        <v>0</v>
      </c>
    </row>
    <row r="26" spans="1:65" ht="12.75" thickBot="1" x14ac:dyDescent="0.25">
      <c r="A26" s="33">
        <v>6183000</v>
      </c>
      <c r="B26" s="34" t="s">
        <v>28</v>
      </c>
      <c r="D26" s="35"/>
      <c r="E26" s="36"/>
      <c r="F26" s="36"/>
      <c r="G26" s="36"/>
      <c r="H26" s="36"/>
      <c r="I26" s="38"/>
      <c r="J26" s="38"/>
      <c r="K26" s="38"/>
      <c r="L26" s="38"/>
      <c r="M26" s="38"/>
      <c r="N26" s="40"/>
      <c r="O26" s="40"/>
      <c r="P26" s="40"/>
      <c r="Q26" s="40"/>
      <c r="R26" s="40"/>
      <c r="S26" s="40"/>
      <c r="T26" s="170"/>
      <c r="U26" s="170"/>
      <c r="V26" s="144"/>
      <c r="W26" s="287">
        <f t="shared" si="3"/>
        <v>0</v>
      </c>
      <c r="Y26" s="35"/>
      <c r="Z26" s="36"/>
      <c r="AA26" s="36"/>
      <c r="AB26" s="36"/>
      <c r="AC26" s="36"/>
      <c r="AD26" s="38"/>
      <c r="AE26" s="38"/>
      <c r="AF26" s="38"/>
      <c r="AG26" s="38"/>
      <c r="AH26" s="38"/>
      <c r="AI26" s="40"/>
      <c r="AJ26" s="40"/>
      <c r="AK26" s="40"/>
      <c r="AL26" s="40"/>
      <c r="AM26" s="40"/>
      <c r="AN26" s="40"/>
      <c r="AO26" s="170"/>
      <c r="AP26" s="170"/>
      <c r="AQ26" s="144"/>
      <c r="AR26" s="287">
        <f t="shared" si="4"/>
        <v>0</v>
      </c>
      <c r="AT26" s="41"/>
      <c r="AU26" s="170"/>
      <c r="AV26" s="170"/>
      <c r="AW26" s="170"/>
      <c r="AX26" s="170"/>
      <c r="AY26" s="171"/>
      <c r="AZ26" s="171"/>
      <c r="BA26" s="171"/>
      <c r="BB26" s="171"/>
      <c r="BC26" s="171"/>
      <c r="BD26" s="40"/>
      <c r="BE26" s="40"/>
      <c r="BF26" s="40"/>
      <c r="BG26" s="40"/>
      <c r="BH26" s="40"/>
      <c r="BI26" s="40"/>
      <c r="BJ26" s="170"/>
      <c r="BK26" s="170"/>
      <c r="BL26" s="144"/>
      <c r="BM26" s="287">
        <f t="shared" si="5"/>
        <v>0</v>
      </c>
    </row>
    <row r="27" spans="1:65" ht="12.75" thickBot="1" x14ac:dyDescent="0.25">
      <c r="A27" s="5">
        <v>62</v>
      </c>
      <c r="B27" s="6" t="s">
        <v>29</v>
      </c>
      <c r="D27" s="42">
        <f t="shared" ref="D27:V27" si="13">SUM(D28:D35)</f>
        <v>0</v>
      </c>
      <c r="E27" s="43">
        <f t="shared" si="13"/>
        <v>0</v>
      </c>
      <c r="F27" s="43">
        <f t="shared" si="13"/>
        <v>0</v>
      </c>
      <c r="G27" s="43">
        <f t="shared" si="13"/>
        <v>0</v>
      </c>
      <c r="H27" s="43">
        <f t="shared" si="13"/>
        <v>0</v>
      </c>
      <c r="I27" s="45">
        <f t="shared" si="13"/>
        <v>0</v>
      </c>
      <c r="J27" s="45">
        <f t="shared" si="13"/>
        <v>0</v>
      </c>
      <c r="K27" s="45">
        <f t="shared" si="13"/>
        <v>0</v>
      </c>
      <c r="L27" s="45">
        <f t="shared" si="13"/>
        <v>0</v>
      </c>
      <c r="M27" s="45">
        <f t="shared" si="13"/>
        <v>0</v>
      </c>
      <c r="N27" s="172">
        <f t="shared" si="13"/>
        <v>0</v>
      </c>
      <c r="O27" s="172">
        <f t="shared" si="13"/>
        <v>0</v>
      </c>
      <c r="P27" s="172">
        <f t="shared" si="13"/>
        <v>0</v>
      </c>
      <c r="Q27" s="172">
        <f t="shared" si="13"/>
        <v>0</v>
      </c>
      <c r="R27" s="172">
        <f t="shared" si="13"/>
        <v>0</v>
      </c>
      <c r="S27" s="172">
        <f t="shared" si="13"/>
        <v>0</v>
      </c>
      <c r="T27" s="173">
        <f t="shared" si="13"/>
        <v>0</v>
      </c>
      <c r="U27" s="173">
        <f t="shared" si="13"/>
        <v>0</v>
      </c>
      <c r="V27" s="145">
        <f t="shared" si="13"/>
        <v>0</v>
      </c>
      <c r="W27" s="288">
        <f>SUM(D27:V27)</f>
        <v>0</v>
      </c>
      <c r="Y27" s="42">
        <f t="shared" ref="Y27:AQ27" si="14">SUM(Y28:Y35)</f>
        <v>0</v>
      </c>
      <c r="Z27" s="43">
        <f t="shared" si="14"/>
        <v>0</v>
      </c>
      <c r="AA27" s="43">
        <f t="shared" si="14"/>
        <v>0</v>
      </c>
      <c r="AB27" s="43">
        <f t="shared" si="14"/>
        <v>0</v>
      </c>
      <c r="AC27" s="43">
        <f t="shared" si="14"/>
        <v>0</v>
      </c>
      <c r="AD27" s="45">
        <f t="shared" si="14"/>
        <v>0</v>
      </c>
      <c r="AE27" s="45">
        <f t="shared" si="14"/>
        <v>0</v>
      </c>
      <c r="AF27" s="45">
        <f t="shared" si="14"/>
        <v>0</v>
      </c>
      <c r="AG27" s="45">
        <f t="shared" si="14"/>
        <v>0</v>
      </c>
      <c r="AH27" s="45">
        <f t="shared" si="14"/>
        <v>0</v>
      </c>
      <c r="AI27" s="172">
        <f t="shared" si="14"/>
        <v>0</v>
      </c>
      <c r="AJ27" s="172">
        <f t="shared" si="14"/>
        <v>0</v>
      </c>
      <c r="AK27" s="172">
        <f t="shared" si="14"/>
        <v>0</v>
      </c>
      <c r="AL27" s="172">
        <f t="shared" si="14"/>
        <v>0</v>
      </c>
      <c r="AM27" s="172">
        <f t="shared" si="14"/>
        <v>0</v>
      </c>
      <c r="AN27" s="172">
        <f t="shared" si="14"/>
        <v>0</v>
      </c>
      <c r="AO27" s="173">
        <f t="shared" si="14"/>
        <v>0</v>
      </c>
      <c r="AP27" s="173">
        <f t="shared" si="14"/>
        <v>0</v>
      </c>
      <c r="AQ27" s="145">
        <f t="shared" si="14"/>
        <v>0</v>
      </c>
      <c r="AR27" s="288">
        <f>SUM(Y27:AQ27)</f>
        <v>0</v>
      </c>
      <c r="AT27" s="42">
        <f t="shared" ref="AT27" si="15">SUM(AT28:AT35)</f>
        <v>0</v>
      </c>
      <c r="AU27" s="43">
        <f t="shared" ref="AU27:BL27" si="16">SUM(AU28:AU35)</f>
        <v>0</v>
      </c>
      <c r="AV27" s="43">
        <f t="shared" si="16"/>
        <v>0</v>
      </c>
      <c r="AW27" s="43">
        <f t="shared" si="16"/>
        <v>0</v>
      </c>
      <c r="AX27" s="43">
        <f t="shared" si="16"/>
        <v>0</v>
      </c>
      <c r="AY27" s="45">
        <f t="shared" si="16"/>
        <v>0</v>
      </c>
      <c r="AZ27" s="45">
        <f t="shared" si="16"/>
        <v>0</v>
      </c>
      <c r="BA27" s="45">
        <f t="shared" si="16"/>
        <v>0</v>
      </c>
      <c r="BB27" s="45">
        <f t="shared" si="16"/>
        <v>0</v>
      </c>
      <c r="BC27" s="45">
        <f t="shared" si="16"/>
        <v>0</v>
      </c>
      <c r="BD27" s="172">
        <f t="shared" si="16"/>
        <v>0</v>
      </c>
      <c r="BE27" s="172">
        <f t="shared" si="16"/>
        <v>0</v>
      </c>
      <c r="BF27" s="172">
        <f t="shared" ref="BF27" si="17">SUM(BF28:BF35)</f>
        <v>0</v>
      </c>
      <c r="BG27" s="172">
        <f t="shared" si="16"/>
        <v>0</v>
      </c>
      <c r="BH27" s="172">
        <f t="shared" si="16"/>
        <v>0</v>
      </c>
      <c r="BI27" s="172">
        <f t="shared" si="16"/>
        <v>0</v>
      </c>
      <c r="BJ27" s="173">
        <f t="shared" si="16"/>
        <v>0</v>
      </c>
      <c r="BK27" s="173">
        <f t="shared" si="16"/>
        <v>0</v>
      </c>
      <c r="BL27" s="145">
        <f t="shared" si="16"/>
        <v>0</v>
      </c>
      <c r="BM27" s="288">
        <f>SUM(AT27:BL27)</f>
        <v>0</v>
      </c>
    </row>
    <row r="28" spans="1:65" ht="12" customHeight="1" x14ac:dyDescent="0.2">
      <c r="A28" s="18">
        <v>6226000</v>
      </c>
      <c r="B28" s="19" t="s">
        <v>30</v>
      </c>
      <c r="D28" s="20"/>
      <c r="E28" s="47"/>
      <c r="F28" s="47"/>
      <c r="G28" s="47"/>
      <c r="H28" s="47"/>
      <c r="I28" s="21"/>
      <c r="J28" s="21"/>
      <c r="K28" s="21"/>
      <c r="L28" s="21"/>
      <c r="M28" s="21"/>
      <c r="N28" s="23"/>
      <c r="O28" s="23"/>
      <c r="P28" s="23"/>
      <c r="Q28" s="23"/>
      <c r="R28" s="23"/>
      <c r="S28" s="23"/>
      <c r="T28" s="168"/>
      <c r="U28" s="168"/>
      <c r="V28" s="142"/>
      <c r="W28" s="285">
        <f>SUM(D28:V28)</f>
        <v>0</v>
      </c>
      <c r="Y28" s="20"/>
      <c r="Z28" s="47"/>
      <c r="AA28" s="47"/>
      <c r="AB28" s="47"/>
      <c r="AC28" s="47"/>
      <c r="AD28" s="21"/>
      <c r="AE28" s="21"/>
      <c r="AF28" s="21"/>
      <c r="AG28" s="21"/>
      <c r="AH28" s="21"/>
      <c r="AI28" s="23"/>
      <c r="AJ28" s="23"/>
      <c r="AK28" s="23"/>
      <c r="AL28" s="23"/>
      <c r="AM28" s="23"/>
      <c r="AN28" s="23"/>
      <c r="AO28" s="168"/>
      <c r="AP28" s="168"/>
      <c r="AQ28" s="142"/>
      <c r="AR28" s="285">
        <f>SUM(Y28:AQ28)</f>
        <v>0</v>
      </c>
      <c r="AT28" s="24"/>
      <c r="AU28" s="168"/>
      <c r="AV28" s="168"/>
      <c r="AW28" s="168"/>
      <c r="AX28" s="168"/>
      <c r="AY28" s="169"/>
      <c r="AZ28" s="169"/>
      <c r="BA28" s="169"/>
      <c r="BB28" s="169"/>
      <c r="BC28" s="169"/>
      <c r="BD28" s="23"/>
      <c r="BE28" s="23"/>
      <c r="BF28" s="23"/>
      <c r="BG28" s="23"/>
      <c r="BH28" s="23"/>
      <c r="BI28" s="23"/>
      <c r="BJ28" s="168"/>
      <c r="BK28" s="168"/>
      <c r="BL28" s="142"/>
      <c r="BM28" s="285">
        <f>SUM(AT28:BL28)</f>
        <v>0</v>
      </c>
    </row>
    <row r="29" spans="1:65" x14ac:dyDescent="0.2">
      <c r="A29" s="25">
        <v>6230000</v>
      </c>
      <c r="B29" s="26" t="s">
        <v>31</v>
      </c>
      <c r="D29" s="27"/>
      <c r="E29" s="28"/>
      <c r="F29" s="28"/>
      <c r="G29" s="28"/>
      <c r="H29" s="28"/>
      <c r="I29" s="30"/>
      <c r="J29" s="30"/>
      <c r="K29" s="30"/>
      <c r="L29" s="30"/>
      <c r="M29" s="30"/>
      <c r="N29" s="32"/>
      <c r="O29" s="32"/>
      <c r="P29" s="32"/>
      <c r="Q29" s="32"/>
      <c r="R29" s="32"/>
      <c r="S29" s="32"/>
      <c r="T29" s="28"/>
      <c r="U29" s="28"/>
      <c r="V29" s="143"/>
      <c r="W29" s="286">
        <f t="shared" si="3"/>
        <v>0</v>
      </c>
      <c r="Y29" s="27"/>
      <c r="Z29" s="28"/>
      <c r="AA29" s="28"/>
      <c r="AB29" s="28"/>
      <c r="AC29" s="28"/>
      <c r="AD29" s="30"/>
      <c r="AE29" s="30"/>
      <c r="AF29" s="30"/>
      <c r="AG29" s="30"/>
      <c r="AH29" s="30"/>
      <c r="AI29" s="32"/>
      <c r="AJ29" s="32"/>
      <c r="AK29" s="32"/>
      <c r="AL29" s="32"/>
      <c r="AM29" s="32"/>
      <c r="AN29" s="32"/>
      <c r="AO29" s="28"/>
      <c r="AP29" s="28"/>
      <c r="AQ29" s="143"/>
      <c r="AR29" s="286">
        <f t="shared" si="4"/>
        <v>0</v>
      </c>
      <c r="AT29" s="27"/>
      <c r="AU29" s="28"/>
      <c r="AV29" s="28"/>
      <c r="AW29" s="28"/>
      <c r="AX29" s="28"/>
      <c r="AY29" s="30"/>
      <c r="AZ29" s="30"/>
      <c r="BA29" s="30"/>
      <c r="BB29" s="30"/>
      <c r="BC29" s="30"/>
      <c r="BD29" s="32"/>
      <c r="BE29" s="32"/>
      <c r="BF29" s="32"/>
      <c r="BG29" s="32"/>
      <c r="BH29" s="32"/>
      <c r="BI29" s="32"/>
      <c r="BJ29" s="28"/>
      <c r="BK29" s="28"/>
      <c r="BL29" s="143"/>
      <c r="BM29" s="286">
        <f t="shared" si="5"/>
        <v>0</v>
      </c>
    </row>
    <row r="30" spans="1:65" x14ac:dyDescent="0.2">
      <c r="A30" s="25">
        <v>6230009</v>
      </c>
      <c r="B30" s="26" t="s">
        <v>32</v>
      </c>
      <c r="D30" s="27"/>
      <c r="E30" s="28"/>
      <c r="F30" s="28"/>
      <c r="G30" s="28"/>
      <c r="H30" s="28"/>
      <c r="I30" s="30"/>
      <c r="J30" s="30"/>
      <c r="K30" s="30"/>
      <c r="L30" s="30"/>
      <c r="M30" s="30"/>
      <c r="N30" s="32"/>
      <c r="O30" s="32"/>
      <c r="P30" s="32"/>
      <c r="Q30" s="32"/>
      <c r="R30" s="32"/>
      <c r="S30" s="32"/>
      <c r="T30" s="28"/>
      <c r="U30" s="28"/>
      <c r="V30" s="143"/>
      <c r="W30" s="286">
        <f t="shared" si="3"/>
        <v>0</v>
      </c>
      <c r="Y30" s="27"/>
      <c r="Z30" s="28"/>
      <c r="AA30" s="28"/>
      <c r="AB30" s="28"/>
      <c r="AC30" s="28"/>
      <c r="AD30" s="30"/>
      <c r="AE30" s="30"/>
      <c r="AF30" s="30"/>
      <c r="AG30" s="30"/>
      <c r="AH30" s="30"/>
      <c r="AI30" s="32"/>
      <c r="AJ30" s="32"/>
      <c r="AK30" s="32"/>
      <c r="AL30" s="32"/>
      <c r="AM30" s="32"/>
      <c r="AN30" s="32"/>
      <c r="AO30" s="28"/>
      <c r="AP30" s="28"/>
      <c r="AQ30" s="143"/>
      <c r="AR30" s="286">
        <f t="shared" si="4"/>
        <v>0</v>
      </c>
      <c r="AT30" s="27"/>
      <c r="AU30" s="28"/>
      <c r="AV30" s="28"/>
      <c r="AW30" s="28"/>
      <c r="AX30" s="28"/>
      <c r="AY30" s="30"/>
      <c r="AZ30" s="30"/>
      <c r="BA30" s="30"/>
      <c r="BB30" s="30"/>
      <c r="BC30" s="30"/>
      <c r="BD30" s="32"/>
      <c r="BE30" s="32"/>
      <c r="BF30" s="32"/>
      <c r="BG30" s="32"/>
      <c r="BH30" s="32"/>
      <c r="BI30" s="32"/>
      <c r="BJ30" s="28"/>
      <c r="BK30" s="28"/>
      <c r="BL30" s="143"/>
      <c r="BM30" s="286">
        <f t="shared" si="5"/>
        <v>0</v>
      </c>
    </row>
    <row r="31" spans="1:65" x14ac:dyDescent="0.2">
      <c r="A31" s="25">
        <v>6240000</v>
      </c>
      <c r="B31" s="26" t="s">
        <v>33</v>
      </c>
      <c r="D31" s="27"/>
      <c r="E31" s="28"/>
      <c r="F31" s="28"/>
      <c r="G31" s="28"/>
      <c r="H31" s="28"/>
      <c r="I31" s="30"/>
      <c r="J31" s="30"/>
      <c r="K31" s="30"/>
      <c r="L31" s="30"/>
      <c r="M31" s="30"/>
      <c r="N31" s="32"/>
      <c r="O31" s="32"/>
      <c r="P31" s="32"/>
      <c r="Q31" s="32"/>
      <c r="R31" s="32"/>
      <c r="S31" s="32"/>
      <c r="T31" s="28"/>
      <c r="U31" s="28"/>
      <c r="V31" s="143"/>
      <c r="W31" s="286">
        <f t="shared" si="3"/>
        <v>0</v>
      </c>
      <c r="Y31" s="27"/>
      <c r="Z31" s="28"/>
      <c r="AA31" s="28"/>
      <c r="AB31" s="28"/>
      <c r="AC31" s="28"/>
      <c r="AD31" s="30"/>
      <c r="AE31" s="30"/>
      <c r="AF31" s="30"/>
      <c r="AG31" s="30"/>
      <c r="AH31" s="30"/>
      <c r="AI31" s="32"/>
      <c r="AJ31" s="32"/>
      <c r="AK31" s="32"/>
      <c r="AL31" s="32"/>
      <c r="AM31" s="32"/>
      <c r="AN31" s="32"/>
      <c r="AO31" s="28"/>
      <c r="AP31" s="28"/>
      <c r="AQ31" s="143"/>
      <c r="AR31" s="286">
        <f t="shared" si="4"/>
        <v>0</v>
      </c>
      <c r="AT31" s="27"/>
      <c r="AU31" s="28"/>
      <c r="AV31" s="28"/>
      <c r="AW31" s="28"/>
      <c r="AX31" s="28"/>
      <c r="AY31" s="30"/>
      <c r="AZ31" s="30"/>
      <c r="BA31" s="30"/>
      <c r="BB31" s="30"/>
      <c r="BC31" s="30"/>
      <c r="BD31" s="32"/>
      <c r="BE31" s="32"/>
      <c r="BF31" s="32"/>
      <c r="BG31" s="32"/>
      <c r="BH31" s="32"/>
      <c r="BI31" s="32"/>
      <c r="BJ31" s="28"/>
      <c r="BK31" s="28"/>
      <c r="BL31" s="143"/>
      <c r="BM31" s="286">
        <f t="shared" si="5"/>
        <v>0</v>
      </c>
    </row>
    <row r="32" spans="1:65" x14ac:dyDescent="0.2">
      <c r="A32" s="25">
        <v>6250000</v>
      </c>
      <c r="B32" s="26" t="s">
        <v>34</v>
      </c>
      <c r="D32" s="27"/>
      <c r="E32" s="28"/>
      <c r="F32" s="28"/>
      <c r="G32" s="28"/>
      <c r="H32" s="28"/>
      <c r="I32" s="30"/>
      <c r="J32" s="30"/>
      <c r="K32" s="30"/>
      <c r="L32" s="30"/>
      <c r="M32" s="30"/>
      <c r="N32" s="32"/>
      <c r="O32" s="32"/>
      <c r="P32" s="32"/>
      <c r="Q32" s="32"/>
      <c r="R32" s="32"/>
      <c r="S32" s="32"/>
      <c r="T32" s="28"/>
      <c r="U32" s="28"/>
      <c r="V32" s="143"/>
      <c r="W32" s="286">
        <f t="shared" si="3"/>
        <v>0</v>
      </c>
      <c r="Y32" s="27"/>
      <c r="Z32" s="28"/>
      <c r="AA32" s="28"/>
      <c r="AB32" s="28"/>
      <c r="AC32" s="28"/>
      <c r="AD32" s="30"/>
      <c r="AE32" s="30"/>
      <c r="AF32" s="30"/>
      <c r="AG32" s="30"/>
      <c r="AH32" s="30"/>
      <c r="AI32" s="32"/>
      <c r="AJ32" s="32"/>
      <c r="AK32" s="32"/>
      <c r="AL32" s="32"/>
      <c r="AM32" s="32"/>
      <c r="AN32" s="32"/>
      <c r="AO32" s="28"/>
      <c r="AP32" s="28"/>
      <c r="AQ32" s="143"/>
      <c r="AR32" s="286">
        <f t="shared" si="4"/>
        <v>0</v>
      </c>
      <c r="AT32" s="27"/>
      <c r="AU32" s="28"/>
      <c r="AV32" s="28"/>
      <c r="AW32" s="28"/>
      <c r="AX32" s="28"/>
      <c r="AY32" s="30"/>
      <c r="AZ32" s="30"/>
      <c r="BA32" s="30"/>
      <c r="BB32" s="30"/>
      <c r="BC32" s="30"/>
      <c r="BD32" s="32"/>
      <c r="BE32" s="32"/>
      <c r="BF32" s="32"/>
      <c r="BG32" s="32"/>
      <c r="BH32" s="32"/>
      <c r="BI32" s="32"/>
      <c r="BJ32" s="28"/>
      <c r="BK32" s="28"/>
      <c r="BL32" s="143"/>
      <c r="BM32" s="286">
        <f t="shared" si="5"/>
        <v>0</v>
      </c>
    </row>
    <row r="33" spans="1:65" x14ac:dyDescent="0.2">
      <c r="A33" s="25">
        <v>6260000</v>
      </c>
      <c r="B33" s="26" t="s">
        <v>35</v>
      </c>
      <c r="D33" s="27"/>
      <c r="E33" s="28"/>
      <c r="F33" s="28"/>
      <c r="G33" s="28"/>
      <c r="H33" s="28"/>
      <c r="I33" s="30"/>
      <c r="J33" s="30"/>
      <c r="K33" s="30"/>
      <c r="L33" s="30"/>
      <c r="M33" s="30"/>
      <c r="N33" s="32"/>
      <c r="O33" s="32"/>
      <c r="P33" s="32"/>
      <c r="Q33" s="32"/>
      <c r="R33" s="32"/>
      <c r="S33" s="32"/>
      <c r="T33" s="28"/>
      <c r="U33" s="28"/>
      <c r="V33" s="143"/>
      <c r="W33" s="286">
        <f t="shared" si="3"/>
        <v>0</v>
      </c>
      <c r="Y33" s="27"/>
      <c r="Z33" s="28"/>
      <c r="AA33" s="28"/>
      <c r="AB33" s="28"/>
      <c r="AC33" s="28"/>
      <c r="AD33" s="30"/>
      <c r="AE33" s="30"/>
      <c r="AF33" s="30"/>
      <c r="AG33" s="30"/>
      <c r="AH33" s="30"/>
      <c r="AI33" s="32"/>
      <c r="AJ33" s="32"/>
      <c r="AK33" s="32"/>
      <c r="AL33" s="32"/>
      <c r="AM33" s="32"/>
      <c r="AN33" s="32"/>
      <c r="AO33" s="28"/>
      <c r="AP33" s="28"/>
      <c r="AQ33" s="143"/>
      <c r="AR33" s="286">
        <f t="shared" si="4"/>
        <v>0</v>
      </c>
      <c r="AT33" s="27"/>
      <c r="AU33" s="28"/>
      <c r="AV33" s="28"/>
      <c r="AW33" s="28"/>
      <c r="AX33" s="28"/>
      <c r="AY33" s="30"/>
      <c r="AZ33" s="30"/>
      <c r="BA33" s="30"/>
      <c r="BB33" s="30"/>
      <c r="BC33" s="30"/>
      <c r="BD33" s="32"/>
      <c r="BE33" s="32"/>
      <c r="BF33" s="32"/>
      <c r="BG33" s="32"/>
      <c r="BH33" s="32"/>
      <c r="BI33" s="32"/>
      <c r="BJ33" s="28"/>
      <c r="BK33" s="28"/>
      <c r="BL33" s="143"/>
      <c r="BM33" s="286">
        <f t="shared" si="5"/>
        <v>0</v>
      </c>
    </row>
    <row r="34" spans="1:65" x14ac:dyDescent="0.2">
      <c r="A34" s="25">
        <v>6270000</v>
      </c>
      <c r="B34" s="26" t="s">
        <v>36</v>
      </c>
      <c r="D34" s="27"/>
      <c r="E34" s="28"/>
      <c r="F34" s="28"/>
      <c r="G34" s="28"/>
      <c r="H34" s="28"/>
      <c r="I34" s="30"/>
      <c r="J34" s="30"/>
      <c r="K34" s="30"/>
      <c r="L34" s="30"/>
      <c r="M34" s="30"/>
      <c r="N34" s="32"/>
      <c r="O34" s="32"/>
      <c r="P34" s="32"/>
      <c r="Q34" s="32"/>
      <c r="R34" s="32"/>
      <c r="S34" s="32"/>
      <c r="T34" s="28"/>
      <c r="U34" s="28"/>
      <c r="V34" s="143"/>
      <c r="W34" s="286">
        <f t="shared" si="3"/>
        <v>0</v>
      </c>
      <c r="Y34" s="27"/>
      <c r="Z34" s="28"/>
      <c r="AA34" s="28"/>
      <c r="AB34" s="28"/>
      <c r="AC34" s="28"/>
      <c r="AD34" s="30"/>
      <c r="AE34" s="30"/>
      <c r="AF34" s="30"/>
      <c r="AG34" s="30"/>
      <c r="AH34" s="30"/>
      <c r="AI34" s="32"/>
      <c r="AJ34" s="32"/>
      <c r="AK34" s="32"/>
      <c r="AL34" s="32"/>
      <c r="AM34" s="32"/>
      <c r="AN34" s="32"/>
      <c r="AO34" s="28"/>
      <c r="AP34" s="28"/>
      <c r="AQ34" s="143"/>
      <c r="AR34" s="286">
        <f t="shared" si="4"/>
        <v>0</v>
      </c>
      <c r="AT34" s="27"/>
      <c r="AU34" s="28"/>
      <c r="AV34" s="28"/>
      <c r="AW34" s="28"/>
      <c r="AX34" s="28"/>
      <c r="AY34" s="30"/>
      <c r="AZ34" s="30"/>
      <c r="BA34" s="30"/>
      <c r="BB34" s="30"/>
      <c r="BC34" s="30"/>
      <c r="BD34" s="32"/>
      <c r="BE34" s="32"/>
      <c r="BF34" s="32"/>
      <c r="BG34" s="32"/>
      <c r="BH34" s="32"/>
      <c r="BI34" s="32"/>
      <c r="BJ34" s="28"/>
      <c r="BK34" s="28"/>
      <c r="BL34" s="143"/>
      <c r="BM34" s="286">
        <f t="shared" si="5"/>
        <v>0</v>
      </c>
    </row>
    <row r="35" spans="1:65" ht="12.75" thickBot="1" x14ac:dyDescent="0.25">
      <c r="A35" s="33">
        <v>6280000</v>
      </c>
      <c r="B35" s="34" t="s">
        <v>37</v>
      </c>
      <c r="D35" s="35"/>
      <c r="E35" s="36"/>
      <c r="F35" s="36"/>
      <c r="G35" s="36"/>
      <c r="H35" s="36"/>
      <c r="I35" s="38"/>
      <c r="J35" s="38"/>
      <c r="K35" s="38"/>
      <c r="L35" s="38"/>
      <c r="M35" s="38"/>
      <c r="N35" s="40"/>
      <c r="O35" s="40"/>
      <c r="P35" s="40"/>
      <c r="Q35" s="40"/>
      <c r="R35" s="40"/>
      <c r="S35" s="40"/>
      <c r="T35" s="170"/>
      <c r="U35" s="170"/>
      <c r="V35" s="144"/>
      <c r="W35" s="287">
        <f t="shared" si="3"/>
        <v>0</v>
      </c>
      <c r="Y35" s="35"/>
      <c r="Z35" s="36"/>
      <c r="AA35" s="36"/>
      <c r="AB35" s="36"/>
      <c r="AC35" s="36"/>
      <c r="AD35" s="38"/>
      <c r="AE35" s="38"/>
      <c r="AF35" s="38"/>
      <c r="AG35" s="38"/>
      <c r="AH35" s="38"/>
      <c r="AI35" s="40"/>
      <c r="AJ35" s="40"/>
      <c r="AK35" s="40"/>
      <c r="AL35" s="40"/>
      <c r="AM35" s="40"/>
      <c r="AN35" s="40"/>
      <c r="AO35" s="170"/>
      <c r="AP35" s="170"/>
      <c r="AQ35" s="144"/>
      <c r="AR35" s="287">
        <f t="shared" si="4"/>
        <v>0</v>
      </c>
      <c r="AT35" s="41"/>
      <c r="AU35" s="170"/>
      <c r="AV35" s="170"/>
      <c r="AW35" s="170"/>
      <c r="AX35" s="170"/>
      <c r="AY35" s="171"/>
      <c r="AZ35" s="171"/>
      <c r="BA35" s="171"/>
      <c r="BB35" s="171"/>
      <c r="BC35" s="171"/>
      <c r="BD35" s="40"/>
      <c r="BE35" s="40"/>
      <c r="BF35" s="40"/>
      <c r="BG35" s="40"/>
      <c r="BH35" s="40"/>
      <c r="BI35" s="40"/>
      <c r="BJ35" s="170"/>
      <c r="BK35" s="170"/>
      <c r="BL35" s="144"/>
      <c r="BM35" s="287">
        <f t="shared" si="5"/>
        <v>0</v>
      </c>
    </row>
    <row r="36" spans="1:65" ht="12.75" thickBot="1" x14ac:dyDescent="0.25">
      <c r="A36" s="5">
        <v>63</v>
      </c>
      <c r="B36" s="6" t="s">
        <v>38</v>
      </c>
      <c r="D36" s="42">
        <f t="shared" ref="D36:W36" si="18">D37</f>
        <v>0</v>
      </c>
      <c r="E36" s="43">
        <f t="shared" si="18"/>
        <v>0</v>
      </c>
      <c r="F36" s="43">
        <f t="shared" si="18"/>
        <v>0</v>
      </c>
      <c r="G36" s="43">
        <f t="shared" si="18"/>
        <v>0</v>
      </c>
      <c r="H36" s="43">
        <f t="shared" si="18"/>
        <v>0</v>
      </c>
      <c r="I36" s="45">
        <f t="shared" si="18"/>
        <v>0</v>
      </c>
      <c r="J36" s="45">
        <f t="shared" si="18"/>
        <v>0</v>
      </c>
      <c r="K36" s="45">
        <f t="shared" si="18"/>
        <v>0</v>
      </c>
      <c r="L36" s="45">
        <f t="shared" si="18"/>
        <v>0</v>
      </c>
      <c r="M36" s="45">
        <f t="shared" si="18"/>
        <v>0</v>
      </c>
      <c r="N36" s="174">
        <f t="shared" si="18"/>
        <v>0</v>
      </c>
      <c r="O36" s="174">
        <f t="shared" si="18"/>
        <v>0</v>
      </c>
      <c r="P36" s="174">
        <f t="shared" si="18"/>
        <v>0</v>
      </c>
      <c r="Q36" s="174">
        <f t="shared" si="18"/>
        <v>0</v>
      </c>
      <c r="R36" s="174">
        <f t="shared" si="18"/>
        <v>0</v>
      </c>
      <c r="S36" s="174">
        <f t="shared" si="18"/>
        <v>0</v>
      </c>
      <c r="T36" s="175">
        <f t="shared" si="18"/>
        <v>0</v>
      </c>
      <c r="U36" s="175">
        <f t="shared" si="18"/>
        <v>0</v>
      </c>
      <c r="V36" s="146">
        <f t="shared" si="18"/>
        <v>0</v>
      </c>
      <c r="W36" s="284">
        <f t="shared" si="18"/>
        <v>0</v>
      </c>
      <c r="Y36" s="42">
        <f t="shared" ref="Y36:AR36" si="19">Y37</f>
        <v>0</v>
      </c>
      <c r="Z36" s="43">
        <f t="shared" si="19"/>
        <v>0</v>
      </c>
      <c r="AA36" s="43">
        <f t="shared" si="19"/>
        <v>0</v>
      </c>
      <c r="AB36" s="43">
        <f t="shared" si="19"/>
        <v>0</v>
      </c>
      <c r="AC36" s="43">
        <f t="shared" si="19"/>
        <v>0</v>
      </c>
      <c r="AD36" s="45">
        <f t="shared" si="19"/>
        <v>0</v>
      </c>
      <c r="AE36" s="45">
        <f t="shared" si="19"/>
        <v>0</v>
      </c>
      <c r="AF36" s="45">
        <f t="shared" si="19"/>
        <v>0</v>
      </c>
      <c r="AG36" s="45">
        <f t="shared" si="19"/>
        <v>0</v>
      </c>
      <c r="AH36" s="45">
        <f t="shared" si="19"/>
        <v>0</v>
      </c>
      <c r="AI36" s="174">
        <f t="shared" si="19"/>
        <v>0</v>
      </c>
      <c r="AJ36" s="174">
        <f t="shared" si="19"/>
        <v>0</v>
      </c>
      <c r="AK36" s="174">
        <f t="shared" si="19"/>
        <v>0</v>
      </c>
      <c r="AL36" s="174">
        <f t="shared" si="19"/>
        <v>0</v>
      </c>
      <c r="AM36" s="174">
        <f t="shared" si="19"/>
        <v>0</v>
      </c>
      <c r="AN36" s="174">
        <f t="shared" si="19"/>
        <v>0</v>
      </c>
      <c r="AO36" s="175">
        <f t="shared" si="19"/>
        <v>0</v>
      </c>
      <c r="AP36" s="175">
        <f t="shared" si="19"/>
        <v>0</v>
      </c>
      <c r="AQ36" s="146">
        <f t="shared" si="19"/>
        <v>0</v>
      </c>
      <c r="AR36" s="284">
        <f t="shared" si="19"/>
        <v>0</v>
      </c>
      <c r="AT36" s="42">
        <f t="shared" ref="AT36" si="20">AT37</f>
        <v>0</v>
      </c>
      <c r="AU36" s="43">
        <f t="shared" ref="AU36:BM36" si="21">AU37</f>
        <v>0</v>
      </c>
      <c r="AV36" s="43">
        <f t="shared" si="21"/>
        <v>0</v>
      </c>
      <c r="AW36" s="43">
        <f t="shared" si="21"/>
        <v>0</v>
      </c>
      <c r="AX36" s="43">
        <f t="shared" si="21"/>
        <v>0</v>
      </c>
      <c r="AY36" s="45">
        <f t="shared" si="21"/>
        <v>0</v>
      </c>
      <c r="AZ36" s="45">
        <f t="shared" si="21"/>
        <v>0</v>
      </c>
      <c r="BA36" s="45">
        <f t="shared" si="21"/>
        <v>0</v>
      </c>
      <c r="BB36" s="45">
        <f t="shared" si="21"/>
        <v>0</v>
      </c>
      <c r="BC36" s="45">
        <f t="shared" si="21"/>
        <v>0</v>
      </c>
      <c r="BD36" s="174">
        <f t="shared" si="21"/>
        <v>0</v>
      </c>
      <c r="BE36" s="174">
        <f t="shared" si="21"/>
        <v>0</v>
      </c>
      <c r="BF36" s="174">
        <f t="shared" si="21"/>
        <v>0</v>
      </c>
      <c r="BG36" s="174">
        <f t="shared" si="21"/>
        <v>0</v>
      </c>
      <c r="BH36" s="174">
        <f t="shared" si="21"/>
        <v>0</v>
      </c>
      <c r="BI36" s="174">
        <f t="shared" si="21"/>
        <v>0</v>
      </c>
      <c r="BJ36" s="175">
        <f t="shared" si="21"/>
        <v>0</v>
      </c>
      <c r="BK36" s="175">
        <f t="shared" si="21"/>
        <v>0</v>
      </c>
      <c r="BL36" s="146">
        <f t="shared" si="21"/>
        <v>0</v>
      </c>
      <c r="BM36" s="284">
        <f t="shared" si="21"/>
        <v>0</v>
      </c>
    </row>
    <row r="37" spans="1:65" ht="12.75" thickBot="1" x14ac:dyDescent="0.25">
      <c r="A37" s="51">
        <v>6370000</v>
      </c>
      <c r="B37" s="52" t="s">
        <v>39</v>
      </c>
      <c r="D37" s="53"/>
      <c r="E37" s="54"/>
      <c r="F37" s="54"/>
      <c r="G37" s="54"/>
      <c r="H37" s="54"/>
      <c r="I37" s="56"/>
      <c r="J37" s="56"/>
      <c r="K37" s="56"/>
      <c r="L37" s="56"/>
      <c r="M37" s="56"/>
      <c r="N37" s="176"/>
      <c r="O37" s="176"/>
      <c r="P37" s="176"/>
      <c r="Q37" s="176"/>
      <c r="R37" s="176"/>
      <c r="S37" s="176"/>
      <c r="T37" s="54"/>
      <c r="U37" s="54"/>
      <c r="V37" s="147"/>
      <c r="W37" s="289">
        <f t="shared" si="3"/>
        <v>0</v>
      </c>
      <c r="Y37" s="53"/>
      <c r="Z37" s="54"/>
      <c r="AA37" s="54"/>
      <c r="AB37" s="54"/>
      <c r="AC37" s="54"/>
      <c r="AD37" s="56"/>
      <c r="AE37" s="56"/>
      <c r="AF37" s="56"/>
      <c r="AG37" s="56"/>
      <c r="AH37" s="56"/>
      <c r="AI37" s="176"/>
      <c r="AJ37" s="176"/>
      <c r="AK37" s="176"/>
      <c r="AL37" s="176"/>
      <c r="AM37" s="176"/>
      <c r="AN37" s="176"/>
      <c r="AO37" s="54"/>
      <c r="AP37" s="54"/>
      <c r="AQ37" s="147"/>
      <c r="AR37" s="289">
        <f t="shared" si="4"/>
        <v>0</v>
      </c>
      <c r="AT37" s="53"/>
      <c r="AU37" s="54"/>
      <c r="AV37" s="54"/>
      <c r="AW37" s="54"/>
      <c r="AX37" s="54"/>
      <c r="AY37" s="56"/>
      <c r="AZ37" s="56"/>
      <c r="BA37" s="56"/>
      <c r="BB37" s="56"/>
      <c r="BC37" s="56"/>
      <c r="BD37" s="176"/>
      <c r="BE37" s="176"/>
      <c r="BF37" s="176"/>
      <c r="BG37" s="176"/>
      <c r="BH37" s="176"/>
      <c r="BI37" s="176"/>
      <c r="BJ37" s="54"/>
      <c r="BK37" s="54"/>
      <c r="BL37" s="147"/>
      <c r="BM37" s="289">
        <f t="shared" si="5"/>
        <v>0</v>
      </c>
    </row>
    <row r="38" spans="1:65" ht="12.75" thickBot="1" x14ac:dyDescent="0.25">
      <c r="A38" s="5">
        <v>64</v>
      </c>
      <c r="B38" s="6" t="s">
        <v>40</v>
      </c>
      <c r="D38" s="42">
        <f t="shared" ref="D38:V38" si="22">SUM(D39:D43)</f>
        <v>0</v>
      </c>
      <c r="E38" s="43">
        <f t="shared" si="22"/>
        <v>0</v>
      </c>
      <c r="F38" s="43">
        <f t="shared" si="22"/>
        <v>0</v>
      </c>
      <c r="G38" s="43">
        <f t="shared" si="22"/>
        <v>0</v>
      </c>
      <c r="H38" s="43">
        <f t="shared" si="22"/>
        <v>0</v>
      </c>
      <c r="I38" s="45">
        <f t="shared" si="22"/>
        <v>0</v>
      </c>
      <c r="J38" s="45">
        <f t="shared" si="22"/>
        <v>0</v>
      </c>
      <c r="K38" s="45">
        <f t="shared" si="22"/>
        <v>0</v>
      </c>
      <c r="L38" s="45">
        <f t="shared" si="22"/>
        <v>0</v>
      </c>
      <c r="M38" s="45">
        <f t="shared" si="22"/>
        <v>0</v>
      </c>
      <c r="N38" s="177">
        <f t="shared" si="22"/>
        <v>0</v>
      </c>
      <c r="O38" s="177">
        <f t="shared" si="22"/>
        <v>0</v>
      </c>
      <c r="P38" s="177">
        <f t="shared" si="22"/>
        <v>0</v>
      </c>
      <c r="Q38" s="177">
        <f t="shared" si="22"/>
        <v>0</v>
      </c>
      <c r="R38" s="177">
        <f t="shared" si="22"/>
        <v>0</v>
      </c>
      <c r="S38" s="177">
        <f t="shared" si="22"/>
        <v>0</v>
      </c>
      <c r="T38" s="178">
        <f t="shared" si="22"/>
        <v>0</v>
      </c>
      <c r="U38" s="178">
        <f t="shared" si="22"/>
        <v>0</v>
      </c>
      <c r="V38" s="148">
        <f t="shared" si="22"/>
        <v>0</v>
      </c>
      <c r="W38" s="290">
        <f>SUM(W39:W43)</f>
        <v>0</v>
      </c>
      <c r="Y38" s="42">
        <f t="shared" ref="Y38:AR38" si="23">SUM(Y39:Y43)</f>
        <v>0</v>
      </c>
      <c r="Z38" s="43">
        <f t="shared" si="23"/>
        <v>0</v>
      </c>
      <c r="AA38" s="43">
        <f t="shared" si="23"/>
        <v>0</v>
      </c>
      <c r="AB38" s="43">
        <f t="shared" si="23"/>
        <v>0</v>
      </c>
      <c r="AC38" s="43">
        <f t="shared" si="23"/>
        <v>0</v>
      </c>
      <c r="AD38" s="45">
        <f t="shared" si="23"/>
        <v>0</v>
      </c>
      <c r="AE38" s="45">
        <f t="shared" si="23"/>
        <v>0</v>
      </c>
      <c r="AF38" s="45">
        <f t="shared" si="23"/>
        <v>0</v>
      </c>
      <c r="AG38" s="45">
        <f t="shared" si="23"/>
        <v>0</v>
      </c>
      <c r="AH38" s="45">
        <f t="shared" si="23"/>
        <v>0</v>
      </c>
      <c r="AI38" s="177">
        <f t="shared" si="23"/>
        <v>0</v>
      </c>
      <c r="AJ38" s="177">
        <f t="shared" si="23"/>
        <v>0</v>
      </c>
      <c r="AK38" s="177">
        <f t="shared" si="23"/>
        <v>0</v>
      </c>
      <c r="AL38" s="177">
        <f t="shared" si="23"/>
        <v>0</v>
      </c>
      <c r="AM38" s="177">
        <f t="shared" si="23"/>
        <v>0</v>
      </c>
      <c r="AN38" s="177">
        <f t="shared" si="23"/>
        <v>0</v>
      </c>
      <c r="AO38" s="178">
        <f t="shared" si="23"/>
        <v>0</v>
      </c>
      <c r="AP38" s="178">
        <f t="shared" si="23"/>
        <v>0</v>
      </c>
      <c r="AQ38" s="148">
        <f t="shared" si="23"/>
        <v>0</v>
      </c>
      <c r="AR38" s="290">
        <f t="shared" si="23"/>
        <v>0</v>
      </c>
      <c r="AT38" s="42">
        <f t="shared" ref="AT38" si="24">SUM(AT39:AT43)</f>
        <v>0</v>
      </c>
      <c r="AU38" s="43">
        <f t="shared" ref="AU38:BM38" si="25">SUM(AU39:AU43)</f>
        <v>0</v>
      </c>
      <c r="AV38" s="43">
        <f t="shared" si="25"/>
        <v>0</v>
      </c>
      <c r="AW38" s="43">
        <f t="shared" si="25"/>
        <v>0</v>
      </c>
      <c r="AX38" s="43">
        <f t="shared" si="25"/>
        <v>0</v>
      </c>
      <c r="AY38" s="45">
        <f t="shared" si="25"/>
        <v>0</v>
      </c>
      <c r="AZ38" s="45">
        <f t="shared" si="25"/>
        <v>0</v>
      </c>
      <c r="BA38" s="45">
        <f t="shared" si="25"/>
        <v>0</v>
      </c>
      <c r="BB38" s="45">
        <f t="shared" si="25"/>
        <v>0</v>
      </c>
      <c r="BC38" s="45">
        <f t="shared" si="25"/>
        <v>0</v>
      </c>
      <c r="BD38" s="177">
        <f t="shared" si="25"/>
        <v>0</v>
      </c>
      <c r="BE38" s="177">
        <f t="shared" si="25"/>
        <v>0</v>
      </c>
      <c r="BF38" s="177">
        <f t="shared" ref="BF38" si="26">SUM(BF39:BF43)</f>
        <v>0</v>
      </c>
      <c r="BG38" s="177">
        <f t="shared" si="25"/>
        <v>0</v>
      </c>
      <c r="BH38" s="177">
        <f t="shared" si="25"/>
        <v>0</v>
      </c>
      <c r="BI38" s="177">
        <f t="shared" si="25"/>
        <v>0</v>
      </c>
      <c r="BJ38" s="178">
        <f t="shared" si="25"/>
        <v>0</v>
      </c>
      <c r="BK38" s="178">
        <f t="shared" si="25"/>
        <v>0</v>
      </c>
      <c r="BL38" s="148">
        <f t="shared" si="25"/>
        <v>0</v>
      </c>
      <c r="BM38" s="290">
        <f t="shared" si="25"/>
        <v>0</v>
      </c>
    </row>
    <row r="39" spans="1:65" x14ac:dyDescent="0.2">
      <c r="A39" s="129">
        <v>6410009</v>
      </c>
      <c r="B39" s="130" t="s">
        <v>41</v>
      </c>
      <c r="D39" s="20"/>
      <c r="E39" s="47"/>
      <c r="F39" s="47"/>
      <c r="G39" s="47"/>
      <c r="H39" s="47"/>
      <c r="I39" s="21"/>
      <c r="J39" s="21"/>
      <c r="K39" s="21"/>
      <c r="L39" s="21"/>
      <c r="M39" s="21"/>
      <c r="N39" s="23"/>
      <c r="O39" s="23"/>
      <c r="P39" s="23"/>
      <c r="Q39" s="23"/>
      <c r="R39" s="23"/>
      <c r="S39" s="23"/>
      <c r="T39" s="168"/>
      <c r="U39" s="168"/>
      <c r="V39" s="142"/>
      <c r="W39" s="291">
        <f t="shared" si="3"/>
        <v>0</v>
      </c>
      <c r="Y39" s="20"/>
      <c r="Z39" s="47"/>
      <c r="AA39" s="47"/>
      <c r="AB39" s="47"/>
      <c r="AC39" s="47"/>
      <c r="AD39" s="21"/>
      <c r="AE39" s="21"/>
      <c r="AF39" s="21"/>
      <c r="AG39" s="21"/>
      <c r="AH39" s="21"/>
      <c r="AI39" s="23"/>
      <c r="AJ39" s="23"/>
      <c r="AK39" s="23"/>
      <c r="AL39" s="23"/>
      <c r="AM39" s="23"/>
      <c r="AN39" s="23"/>
      <c r="AO39" s="168"/>
      <c r="AP39" s="168"/>
      <c r="AQ39" s="142"/>
      <c r="AR39" s="285">
        <f t="shared" si="4"/>
        <v>0</v>
      </c>
      <c r="AT39" s="24"/>
      <c r="AU39" s="168"/>
      <c r="AV39" s="168"/>
      <c r="AW39" s="168"/>
      <c r="AX39" s="168"/>
      <c r="AY39" s="169"/>
      <c r="AZ39" s="169"/>
      <c r="BA39" s="169"/>
      <c r="BB39" s="169"/>
      <c r="BC39" s="169"/>
      <c r="BD39" s="23"/>
      <c r="BE39" s="23"/>
      <c r="BF39" s="23"/>
      <c r="BG39" s="23"/>
      <c r="BH39" s="23"/>
      <c r="BI39" s="23"/>
      <c r="BJ39" s="168"/>
      <c r="BK39" s="168"/>
      <c r="BL39" s="142"/>
      <c r="BM39" s="285">
        <f t="shared" si="5"/>
        <v>0</v>
      </c>
    </row>
    <row r="40" spans="1:65" x14ac:dyDescent="0.2">
      <c r="A40" s="138">
        <v>6411009</v>
      </c>
      <c r="B40" s="139" t="s">
        <v>121</v>
      </c>
      <c r="D40" s="20"/>
      <c r="E40" s="47"/>
      <c r="F40" s="47"/>
      <c r="G40" s="47"/>
      <c r="H40" s="47"/>
      <c r="I40" s="21"/>
      <c r="J40" s="21"/>
      <c r="K40" s="21"/>
      <c r="L40" s="21"/>
      <c r="M40" s="21"/>
      <c r="N40" s="242"/>
      <c r="O40" s="242"/>
      <c r="P40" s="242"/>
      <c r="Q40" s="242"/>
      <c r="R40" s="242"/>
      <c r="S40" s="242"/>
      <c r="T40" s="47"/>
      <c r="U40" s="47"/>
      <c r="V40" s="243"/>
      <c r="W40" s="292">
        <f t="shared" si="3"/>
        <v>0</v>
      </c>
      <c r="Y40" s="20"/>
      <c r="Z40" s="47"/>
      <c r="AA40" s="47"/>
      <c r="AB40" s="47"/>
      <c r="AC40" s="47"/>
      <c r="AD40" s="21"/>
      <c r="AE40" s="21"/>
      <c r="AF40" s="21"/>
      <c r="AG40" s="21"/>
      <c r="AH40" s="21"/>
      <c r="AI40" s="242"/>
      <c r="AJ40" s="242"/>
      <c r="AK40" s="242"/>
      <c r="AL40" s="242"/>
      <c r="AM40" s="242"/>
      <c r="AN40" s="242"/>
      <c r="AO40" s="47"/>
      <c r="AP40" s="47"/>
      <c r="AQ40" s="243"/>
      <c r="AR40" s="294"/>
      <c r="AT40" s="20"/>
      <c r="AU40" s="47"/>
      <c r="AV40" s="47"/>
      <c r="AW40" s="47"/>
      <c r="AX40" s="47"/>
      <c r="AY40" s="21"/>
      <c r="AZ40" s="21"/>
      <c r="BA40" s="21"/>
      <c r="BB40" s="21"/>
      <c r="BC40" s="21"/>
      <c r="BD40" s="242"/>
      <c r="BE40" s="242"/>
      <c r="BF40" s="242"/>
      <c r="BG40" s="242"/>
      <c r="BH40" s="242"/>
      <c r="BI40" s="242"/>
      <c r="BJ40" s="47"/>
      <c r="BK40" s="47"/>
      <c r="BL40" s="243"/>
      <c r="BM40" s="294"/>
    </row>
    <row r="41" spans="1:65" x14ac:dyDescent="0.2">
      <c r="A41" s="137">
        <v>6450009</v>
      </c>
      <c r="B41" s="140" t="s">
        <v>122</v>
      </c>
      <c r="D41" s="27"/>
      <c r="E41" s="28"/>
      <c r="F41" s="28"/>
      <c r="G41" s="28"/>
      <c r="H41" s="28"/>
      <c r="I41" s="30"/>
      <c r="J41" s="30"/>
      <c r="K41" s="30"/>
      <c r="L41" s="30"/>
      <c r="M41" s="30"/>
      <c r="N41" s="32"/>
      <c r="O41" s="32"/>
      <c r="P41" s="32"/>
      <c r="Q41" s="32"/>
      <c r="R41" s="32"/>
      <c r="S41" s="32"/>
      <c r="T41" s="28"/>
      <c r="U41" s="28"/>
      <c r="V41" s="143"/>
      <c r="W41" s="292">
        <f t="shared" si="3"/>
        <v>0</v>
      </c>
      <c r="Y41" s="27"/>
      <c r="Z41" s="28"/>
      <c r="AA41" s="28"/>
      <c r="AB41" s="28"/>
      <c r="AC41" s="28"/>
      <c r="AD41" s="30"/>
      <c r="AE41" s="30"/>
      <c r="AF41" s="30"/>
      <c r="AG41" s="30"/>
      <c r="AH41" s="30"/>
      <c r="AI41" s="32"/>
      <c r="AJ41" s="32"/>
      <c r="AK41" s="32"/>
      <c r="AL41" s="32"/>
      <c r="AM41" s="32"/>
      <c r="AN41" s="32"/>
      <c r="AO41" s="28"/>
      <c r="AP41" s="28"/>
      <c r="AQ41" s="143"/>
      <c r="AR41" s="286">
        <f t="shared" si="4"/>
        <v>0</v>
      </c>
      <c r="AT41" s="27"/>
      <c r="AU41" s="28"/>
      <c r="AV41" s="28"/>
      <c r="AW41" s="28"/>
      <c r="AX41" s="28"/>
      <c r="AY41" s="30"/>
      <c r="AZ41" s="30"/>
      <c r="BA41" s="30"/>
      <c r="BB41" s="30"/>
      <c r="BC41" s="30"/>
      <c r="BD41" s="32"/>
      <c r="BE41" s="32"/>
      <c r="BF41" s="32"/>
      <c r="BG41" s="32"/>
      <c r="BH41" s="32"/>
      <c r="BI41" s="32"/>
      <c r="BJ41" s="28"/>
      <c r="BK41" s="28"/>
      <c r="BL41" s="143"/>
      <c r="BM41" s="286">
        <f t="shared" si="5"/>
        <v>0</v>
      </c>
    </row>
    <row r="42" spans="1:65" x14ac:dyDescent="0.2">
      <c r="A42" s="137">
        <v>6451009</v>
      </c>
      <c r="B42" s="140" t="s">
        <v>123</v>
      </c>
      <c r="D42" s="35"/>
      <c r="E42" s="36"/>
      <c r="F42" s="36"/>
      <c r="G42" s="36"/>
      <c r="H42" s="36"/>
      <c r="I42" s="38"/>
      <c r="J42" s="38"/>
      <c r="K42" s="38"/>
      <c r="L42" s="38"/>
      <c r="M42" s="38"/>
      <c r="N42" s="244"/>
      <c r="O42" s="244"/>
      <c r="P42" s="244"/>
      <c r="Q42" s="244"/>
      <c r="R42" s="244"/>
      <c r="S42" s="244"/>
      <c r="T42" s="36"/>
      <c r="U42" s="36"/>
      <c r="V42" s="245"/>
      <c r="W42" s="292">
        <f t="shared" si="3"/>
        <v>0</v>
      </c>
      <c r="Y42" s="35"/>
      <c r="Z42" s="36"/>
      <c r="AA42" s="36"/>
      <c r="AB42" s="36"/>
      <c r="AC42" s="36"/>
      <c r="AD42" s="38"/>
      <c r="AE42" s="38"/>
      <c r="AF42" s="38"/>
      <c r="AG42" s="38"/>
      <c r="AH42" s="38"/>
      <c r="AI42" s="244"/>
      <c r="AJ42" s="244"/>
      <c r="AK42" s="244"/>
      <c r="AL42" s="244"/>
      <c r="AM42" s="244"/>
      <c r="AN42" s="244"/>
      <c r="AO42" s="36"/>
      <c r="AP42" s="36"/>
      <c r="AQ42" s="245"/>
      <c r="AR42" s="295"/>
      <c r="AT42" s="35"/>
      <c r="AU42" s="36"/>
      <c r="AV42" s="36"/>
      <c r="AW42" s="36"/>
      <c r="AX42" s="36"/>
      <c r="AY42" s="38"/>
      <c r="AZ42" s="38"/>
      <c r="BA42" s="38"/>
      <c r="BB42" s="38"/>
      <c r="BC42" s="38"/>
      <c r="BD42" s="244"/>
      <c r="BE42" s="244"/>
      <c r="BF42" s="244"/>
      <c r="BG42" s="244"/>
      <c r="BH42" s="244"/>
      <c r="BI42" s="244"/>
      <c r="BJ42" s="36"/>
      <c r="BK42" s="36"/>
      <c r="BL42" s="245"/>
      <c r="BM42" s="295"/>
    </row>
    <row r="43" spans="1:65" ht="12.75" thickBot="1" x14ac:dyDescent="0.25">
      <c r="A43" s="60">
        <v>6480000</v>
      </c>
      <c r="B43" s="140" t="s">
        <v>126</v>
      </c>
      <c r="D43" s="35"/>
      <c r="E43" s="36"/>
      <c r="F43" s="36"/>
      <c r="G43" s="36"/>
      <c r="H43" s="36"/>
      <c r="I43" s="38"/>
      <c r="J43" s="38"/>
      <c r="K43" s="38"/>
      <c r="L43" s="38"/>
      <c r="M43" s="38"/>
      <c r="N43" s="40"/>
      <c r="O43" s="40"/>
      <c r="P43" s="40"/>
      <c r="Q43" s="40"/>
      <c r="R43" s="40"/>
      <c r="S43" s="40"/>
      <c r="T43" s="170"/>
      <c r="U43" s="170"/>
      <c r="V43" s="144"/>
      <c r="W43" s="292">
        <f t="shared" si="3"/>
        <v>0</v>
      </c>
      <c r="Y43" s="35"/>
      <c r="Z43" s="36"/>
      <c r="AA43" s="36"/>
      <c r="AB43" s="36"/>
      <c r="AC43" s="36"/>
      <c r="AD43" s="38"/>
      <c r="AE43" s="38"/>
      <c r="AF43" s="38"/>
      <c r="AG43" s="38"/>
      <c r="AH43" s="38"/>
      <c r="AI43" s="40"/>
      <c r="AJ43" s="40"/>
      <c r="AK43" s="40"/>
      <c r="AL43" s="40"/>
      <c r="AM43" s="40"/>
      <c r="AN43" s="40"/>
      <c r="AO43" s="170"/>
      <c r="AP43" s="170"/>
      <c r="AQ43" s="144"/>
      <c r="AR43" s="287">
        <f t="shared" si="4"/>
        <v>0</v>
      </c>
      <c r="AT43" s="41"/>
      <c r="AU43" s="170"/>
      <c r="AV43" s="170"/>
      <c r="AW43" s="170"/>
      <c r="AX43" s="170"/>
      <c r="AY43" s="171"/>
      <c r="AZ43" s="171"/>
      <c r="BA43" s="171"/>
      <c r="BB43" s="171"/>
      <c r="BC43" s="171"/>
      <c r="BD43" s="40"/>
      <c r="BE43" s="40"/>
      <c r="BF43" s="40"/>
      <c r="BG43" s="40"/>
      <c r="BH43" s="40"/>
      <c r="BI43" s="40"/>
      <c r="BJ43" s="170"/>
      <c r="BK43" s="170"/>
      <c r="BL43" s="144"/>
      <c r="BM43" s="287">
        <f t="shared" si="5"/>
        <v>0</v>
      </c>
    </row>
    <row r="44" spans="1:65" ht="12.75" thickBot="1" x14ac:dyDescent="0.25">
      <c r="A44" s="5">
        <v>65</v>
      </c>
      <c r="B44" s="6" t="s">
        <v>42</v>
      </c>
      <c r="D44" s="42">
        <f>SUM(D45:D53)</f>
        <v>0</v>
      </c>
      <c r="E44" s="43">
        <f t="shared" ref="E44:W44" si="27">SUM(E45:E53)</f>
        <v>0</v>
      </c>
      <c r="F44" s="43">
        <f t="shared" si="27"/>
        <v>0</v>
      </c>
      <c r="G44" s="43">
        <f t="shared" si="27"/>
        <v>0</v>
      </c>
      <c r="H44" s="43">
        <f t="shared" si="27"/>
        <v>0</v>
      </c>
      <c r="I44" s="45">
        <f t="shared" si="27"/>
        <v>0</v>
      </c>
      <c r="J44" s="45">
        <f t="shared" si="27"/>
        <v>0</v>
      </c>
      <c r="K44" s="45">
        <f t="shared" si="27"/>
        <v>0</v>
      </c>
      <c r="L44" s="45">
        <f t="shared" si="27"/>
        <v>0</v>
      </c>
      <c r="M44" s="45">
        <f t="shared" si="27"/>
        <v>0</v>
      </c>
      <c r="N44" s="172">
        <f t="shared" si="27"/>
        <v>0</v>
      </c>
      <c r="O44" s="172">
        <f t="shared" si="27"/>
        <v>0</v>
      </c>
      <c r="P44" s="172">
        <f t="shared" si="27"/>
        <v>0</v>
      </c>
      <c r="Q44" s="172">
        <f t="shared" si="27"/>
        <v>0</v>
      </c>
      <c r="R44" s="172">
        <f t="shared" si="27"/>
        <v>0</v>
      </c>
      <c r="S44" s="172">
        <f t="shared" si="27"/>
        <v>0</v>
      </c>
      <c r="T44" s="173">
        <f t="shared" si="27"/>
        <v>0</v>
      </c>
      <c r="U44" s="173">
        <f t="shared" si="27"/>
        <v>0</v>
      </c>
      <c r="V44" s="145">
        <f t="shared" si="27"/>
        <v>0</v>
      </c>
      <c r="W44" s="288">
        <f t="shared" si="27"/>
        <v>0</v>
      </c>
      <c r="Y44" s="42">
        <f t="shared" ref="Y44:AR44" si="28">SUM(Y45:Y53)</f>
        <v>0</v>
      </c>
      <c r="Z44" s="43">
        <f t="shared" si="28"/>
        <v>0</v>
      </c>
      <c r="AA44" s="43">
        <f t="shared" si="28"/>
        <v>0</v>
      </c>
      <c r="AB44" s="43">
        <f t="shared" si="28"/>
        <v>0</v>
      </c>
      <c r="AC44" s="43">
        <f t="shared" si="28"/>
        <v>0</v>
      </c>
      <c r="AD44" s="45">
        <f t="shared" si="28"/>
        <v>0</v>
      </c>
      <c r="AE44" s="45">
        <f t="shared" si="28"/>
        <v>0</v>
      </c>
      <c r="AF44" s="45">
        <f t="shared" si="28"/>
        <v>0</v>
      </c>
      <c r="AG44" s="45">
        <f t="shared" si="28"/>
        <v>0</v>
      </c>
      <c r="AH44" s="45">
        <f t="shared" si="28"/>
        <v>0</v>
      </c>
      <c r="AI44" s="172">
        <f t="shared" si="28"/>
        <v>0</v>
      </c>
      <c r="AJ44" s="172">
        <f t="shared" si="28"/>
        <v>0</v>
      </c>
      <c r="AK44" s="172">
        <f t="shared" si="28"/>
        <v>0</v>
      </c>
      <c r="AL44" s="172">
        <f t="shared" si="28"/>
        <v>0</v>
      </c>
      <c r="AM44" s="172">
        <f t="shared" si="28"/>
        <v>0</v>
      </c>
      <c r="AN44" s="172">
        <f t="shared" si="28"/>
        <v>0</v>
      </c>
      <c r="AO44" s="173">
        <f t="shared" si="28"/>
        <v>0</v>
      </c>
      <c r="AP44" s="173">
        <f t="shared" si="28"/>
        <v>0</v>
      </c>
      <c r="AQ44" s="145">
        <f t="shared" si="28"/>
        <v>0</v>
      </c>
      <c r="AR44" s="288">
        <f t="shared" si="28"/>
        <v>0</v>
      </c>
      <c r="AT44" s="42">
        <f t="shared" ref="AT44:BL44" si="29">SUM(AT45:AT53)</f>
        <v>0</v>
      </c>
      <c r="AU44" s="43">
        <f t="shared" si="29"/>
        <v>0</v>
      </c>
      <c r="AV44" s="43">
        <f t="shared" si="29"/>
        <v>0</v>
      </c>
      <c r="AW44" s="43">
        <f t="shared" si="29"/>
        <v>0</v>
      </c>
      <c r="AX44" s="43">
        <f t="shared" si="29"/>
        <v>0</v>
      </c>
      <c r="AY44" s="45">
        <f t="shared" si="29"/>
        <v>0</v>
      </c>
      <c r="AZ44" s="45">
        <f t="shared" si="29"/>
        <v>0</v>
      </c>
      <c r="BA44" s="45">
        <f t="shared" si="29"/>
        <v>0</v>
      </c>
      <c r="BB44" s="45">
        <f t="shared" si="29"/>
        <v>0</v>
      </c>
      <c r="BC44" s="45">
        <f t="shared" si="29"/>
        <v>0</v>
      </c>
      <c r="BD44" s="172">
        <f t="shared" si="29"/>
        <v>0</v>
      </c>
      <c r="BE44" s="172">
        <f t="shared" si="29"/>
        <v>0</v>
      </c>
      <c r="BF44" s="172">
        <f t="shared" si="29"/>
        <v>0</v>
      </c>
      <c r="BG44" s="172">
        <f t="shared" si="29"/>
        <v>0</v>
      </c>
      <c r="BH44" s="172">
        <f t="shared" si="29"/>
        <v>0</v>
      </c>
      <c r="BI44" s="172">
        <f t="shared" si="29"/>
        <v>0</v>
      </c>
      <c r="BJ44" s="173">
        <f t="shared" si="29"/>
        <v>0</v>
      </c>
      <c r="BK44" s="173">
        <f t="shared" si="29"/>
        <v>0</v>
      </c>
      <c r="BL44" s="145">
        <f t="shared" si="29"/>
        <v>0</v>
      </c>
      <c r="BM44" s="288">
        <f>SUM(BM45:BM53)</f>
        <v>0</v>
      </c>
    </row>
    <row r="45" spans="1:65" x14ac:dyDescent="0.2">
      <c r="A45" s="18">
        <v>6561009</v>
      </c>
      <c r="B45" s="19" t="s">
        <v>43</v>
      </c>
      <c r="D45" s="20"/>
      <c r="E45" s="47"/>
      <c r="F45" s="47"/>
      <c r="G45" s="47"/>
      <c r="H45" s="47"/>
      <c r="I45" s="21"/>
      <c r="J45" s="21"/>
      <c r="K45" s="21"/>
      <c r="L45" s="21"/>
      <c r="M45" s="21"/>
      <c r="N45" s="23"/>
      <c r="O45" s="23"/>
      <c r="P45" s="23"/>
      <c r="Q45" s="23"/>
      <c r="R45" s="23"/>
      <c r="S45" s="23"/>
      <c r="T45" s="168"/>
      <c r="U45" s="168"/>
      <c r="V45" s="142"/>
      <c r="W45" s="285">
        <f t="shared" si="3"/>
        <v>0</v>
      </c>
      <c r="Y45" s="20"/>
      <c r="Z45" s="47"/>
      <c r="AA45" s="47"/>
      <c r="AB45" s="47"/>
      <c r="AC45" s="47"/>
      <c r="AD45" s="21"/>
      <c r="AE45" s="21"/>
      <c r="AF45" s="21"/>
      <c r="AG45" s="21"/>
      <c r="AH45" s="21"/>
      <c r="AI45" s="23"/>
      <c r="AJ45" s="23"/>
      <c r="AK45" s="23"/>
      <c r="AL45" s="23"/>
      <c r="AM45" s="23"/>
      <c r="AN45" s="23"/>
      <c r="AO45" s="168"/>
      <c r="AP45" s="168"/>
      <c r="AQ45" s="142"/>
      <c r="AR45" s="285">
        <f t="shared" si="4"/>
        <v>0</v>
      </c>
      <c r="AT45" s="20"/>
      <c r="AU45" s="47"/>
      <c r="AV45" s="47"/>
      <c r="AW45" s="47"/>
      <c r="AX45" s="47"/>
      <c r="AY45" s="21"/>
      <c r="AZ45" s="21"/>
      <c r="BA45" s="21"/>
      <c r="BB45" s="21"/>
      <c r="BC45" s="21"/>
      <c r="BD45" s="23"/>
      <c r="BE45" s="23"/>
      <c r="BF45" s="23"/>
      <c r="BG45" s="23"/>
      <c r="BH45" s="23"/>
      <c r="BI45" s="23"/>
      <c r="BJ45" s="168"/>
      <c r="BK45" s="168"/>
      <c r="BL45" s="142"/>
      <c r="BM45" s="285">
        <f t="shared" si="5"/>
        <v>0</v>
      </c>
    </row>
    <row r="46" spans="1:65" x14ac:dyDescent="0.2">
      <c r="A46" s="25">
        <v>6566009</v>
      </c>
      <c r="B46" s="26" t="s">
        <v>44</v>
      </c>
      <c r="D46" s="27"/>
      <c r="E46" s="28"/>
      <c r="F46" s="28"/>
      <c r="G46" s="28"/>
      <c r="H46" s="28"/>
      <c r="I46" s="30"/>
      <c r="J46" s="30"/>
      <c r="K46" s="30"/>
      <c r="L46" s="30"/>
      <c r="M46" s="30"/>
      <c r="N46" s="32"/>
      <c r="O46" s="32"/>
      <c r="P46" s="32"/>
      <c r="Q46" s="32"/>
      <c r="R46" s="32"/>
      <c r="S46" s="32"/>
      <c r="T46" s="28"/>
      <c r="U46" s="28"/>
      <c r="V46" s="143"/>
      <c r="W46" s="286">
        <f t="shared" si="3"/>
        <v>0</v>
      </c>
      <c r="Y46" s="27"/>
      <c r="Z46" s="28"/>
      <c r="AA46" s="28"/>
      <c r="AB46" s="28"/>
      <c r="AC46" s="28"/>
      <c r="AD46" s="30"/>
      <c r="AE46" s="30"/>
      <c r="AF46" s="30"/>
      <c r="AG46" s="30"/>
      <c r="AH46" s="30"/>
      <c r="AI46" s="32"/>
      <c r="AJ46" s="32"/>
      <c r="AK46" s="32"/>
      <c r="AL46" s="32"/>
      <c r="AM46" s="32"/>
      <c r="AN46" s="32"/>
      <c r="AO46" s="28"/>
      <c r="AP46" s="28"/>
      <c r="AQ46" s="143"/>
      <c r="AR46" s="286">
        <f t="shared" si="4"/>
        <v>0</v>
      </c>
      <c r="AT46" s="27"/>
      <c r="AU46" s="28"/>
      <c r="AV46" s="28"/>
      <c r="AW46" s="28"/>
      <c r="AX46" s="28"/>
      <c r="AY46" s="30"/>
      <c r="AZ46" s="30"/>
      <c r="BA46" s="30"/>
      <c r="BB46" s="30"/>
      <c r="BC46" s="30"/>
      <c r="BD46" s="32"/>
      <c r="BE46" s="32"/>
      <c r="BF46" s="32"/>
      <c r="BG46" s="32"/>
      <c r="BH46" s="32"/>
      <c r="BI46" s="32"/>
      <c r="BJ46" s="28"/>
      <c r="BK46" s="28"/>
      <c r="BL46" s="143"/>
      <c r="BM46" s="286">
        <f t="shared" si="5"/>
        <v>0</v>
      </c>
    </row>
    <row r="47" spans="1:65" x14ac:dyDescent="0.2">
      <c r="A47" s="25">
        <v>6570000</v>
      </c>
      <c r="B47" s="26" t="s">
        <v>133</v>
      </c>
      <c r="D47" s="27"/>
      <c r="E47" s="28"/>
      <c r="F47" s="28"/>
      <c r="G47" s="28"/>
      <c r="H47" s="28"/>
      <c r="I47" s="30"/>
      <c r="J47" s="30"/>
      <c r="K47" s="30"/>
      <c r="L47" s="30"/>
      <c r="M47" s="30"/>
      <c r="N47" s="32"/>
      <c r="O47" s="32"/>
      <c r="P47" s="32"/>
      <c r="Q47" s="32"/>
      <c r="R47" s="32"/>
      <c r="S47" s="32"/>
      <c r="T47" s="28"/>
      <c r="U47" s="28"/>
      <c r="V47" s="143"/>
      <c r="W47" s="286">
        <f t="shared" si="3"/>
        <v>0</v>
      </c>
      <c r="Y47" s="27"/>
      <c r="Z47" s="28"/>
      <c r="AA47" s="28"/>
      <c r="AB47" s="28"/>
      <c r="AC47" s="28"/>
      <c r="AD47" s="30"/>
      <c r="AE47" s="30"/>
      <c r="AF47" s="30"/>
      <c r="AG47" s="30"/>
      <c r="AH47" s="30"/>
      <c r="AI47" s="32"/>
      <c r="AJ47" s="32"/>
      <c r="AK47" s="32"/>
      <c r="AL47" s="32"/>
      <c r="AM47" s="32"/>
      <c r="AN47" s="32"/>
      <c r="AO47" s="28"/>
      <c r="AP47" s="28"/>
      <c r="AQ47" s="143"/>
      <c r="AR47" s="286">
        <f t="shared" si="4"/>
        <v>0</v>
      </c>
      <c r="AT47" s="27"/>
      <c r="AU47" s="28"/>
      <c r="AV47" s="28"/>
      <c r="AW47" s="28"/>
      <c r="AX47" s="28"/>
      <c r="AY47" s="30"/>
      <c r="AZ47" s="30"/>
      <c r="BA47" s="30"/>
      <c r="BB47" s="30"/>
      <c r="BC47" s="30"/>
      <c r="BD47" s="32"/>
      <c r="BE47" s="32"/>
      <c r="BF47" s="32"/>
      <c r="BG47" s="32"/>
      <c r="BH47" s="32"/>
      <c r="BI47" s="32"/>
      <c r="BJ47" s="28"/>
      <c r="BK47" s="28"/>
      <c r="BL47" s="143"/>
      <c r="BM47" s="286">
        <f t="shared" si="5"/>
        <v>0</v>
      </c>
    </row>
    <row r="48" spans="1:65" x14ac:dyDescent="0.2">
      <c r="A48" s="25">
        <v>6572009</v>
      </c>
      <c r="B48" s="26" t="s">
        <v>45</v>
      </c>
      <c r="D48" s="27"/>
      <c r="E48" s="28"/>
      <c r="F48" s="28"/>
      <c r="G48" s="28"/>
      <c r="H48" s="28"/>
      <c r="I48" s="30"/>
      <c r="J48" s="30"/>
      <c r="K48" s="30"/>
      <c r="L48" s="30"/>
      <c r="M48" s="30"/>
      <c r="N48" s="32"/>
      <c r="O48" s="32"/>
      <c r="P48" s="32"/>
      <c r="Q48" s="32"/>
      <c r="R48" s="32"/>
      <c r="S48" s="32"/>
      <c r="T48" s="28"/>
      <c r="U48" s="28"/>
      <c r="V48" s="143"/>
      <c r="W48" s="286">
        <f t="shared" si="3"/>
        <v>0</v>
      </c>
      <c r="Y48" s="27"/>
      <c r="Z48" s="28"/>
      <c r="AA48" s="28"/>
      <c r="AB48" s="28"/>
      <c r="AC48" s="28"/>
      <c r="AD48" s="30"/>
      <c r="AE48" s="30"/>
      <c r="AF48" s="30"/>
      <c r="AG48" s="30"/>
      <c r="AH48" s="30"/>
      <c r="AI48" s="32"/>
      <c r="AJ48" s="32"/>
      <c r="AK48" s="32"/>
      <c r="AL48" s="32"/>
      <c r="AM48" s="32"/>
      <c r="AN48" s="32"/>
      <c r="AO48" s="28"/>
      <c r="AP48" s="28"/>
      <c r="AQ48" s="143"/>
      <c r="AR48" s="286">
        <f t="shared" si="4"/>
        <v>0</v>
      </c>
      <c r="AT48" s="27"/>
      <c r="AU48" s="28"/>
      <c r="AV48" s="28"/>
      <c r="AW48" s="28"/>
      <c r="AX48" s="28"/>
      <c r="AY48" s="30"/>
      <c r="AZ48" s="30"/>
      <c r="BA48" s="30"/>
      <c r="BB48" s="30"/>
      <c r="BC48" s="30"/>
      <c r="BD48" s="32"/>
      <c r="BE48" s="32"/>
      <c r="BF48" s="32"/>
      <c r="BG48" s="32"/>
      <c r="BH48" s="32"/>
      <c r="BI48" s="32"/>
      <c r="BJ48" s="28"/>
      <c r="BK48" s="28"/>
      <c r="BL48" s="143"/>
      <c r="BM48" s="286">
        <f t="shared" si="5"/>
        <v>0</v>
      </c>
    </row>
    <row r="49" spans="1:65" x14ac:dyDescent="0.2">
      <c r="A49" s="25">
        <v>6580000</v>
      </c>
      <c r="B49" s="26" t="s">
        <v>46</v>
      </c>
      <c r="D49" s="27"/>
      <c r="E49" s="28"/>
      <c r="F49" s="28"/>
      <c r="G49" s="28"/>
      <c r="H49" s="28"/>
      <c r="I49" s="30"/>
      <c r="J49" s="30"/>
      <c r="K49" s="30"/>
      <c r="L49" s="30"/>
      <c r="M49" s="30"/>
      <c r="N49" s="32"/>
      <c r="O49" s="32"/>
      <c r="P49" s="32"/>
      <c r="Q49" s="32"/>
      <c r="R49" s="32"/>
      <c r="S49" s="32"/>
      <c r="T49" s="28"/>
      <c r="U49" s="28"/>
      <c r="V49" s="143"/>
      <c r="W49" s="286">
        <f>SUM(D49:V49)</f>
        <v>0</v>
      </c>
      <c r="Y49" s="27"/>
      <c r="Z49" s="28"/>
      <c r="AA49" s="28"/>
      <c r="AB49" s="28"/>
      <c r="AC49" s="28"/>
      <c r="AD49" s="30"/>
      <c r="AE49" s="30"/>
      <c r="AF49" s="30"/>
      <c r="AG49" s="30"/>
      <c r="AH49" s="30"/>
      <c r="AI49" s="32"/>
      <c r="AJ49" s="32"/>
      <c r="AK49" s="32"/>
      <c r="AL49" s="32"/>
      <c r="AM49" s="32"/>
      <c r="AN49" s="32"/>
      <c r="AO49" s="28"/>
      <c r="AP49" s="28"/>
      <c r="AQ49" s="143"/>
      <c r="AR49" s="286">
        <f>SUM(Y49:AQ49)</f>
        <v>0</v>
      </c>
      <c r="AT49" s="27"/>
      <c r="AU49" s="28"/>
      <c r="AV49" s="28"/>
      <c r="AW49" s="28"/>
      <c r="AX49" s="28"/>
      <c r="AY49" s="30"/>
      <c r="AZ49" s="30"/>
      <c r="BA49" s="30"/>
      <c r="BB49" s="30"/>
      <c r="BC49" s="30"/>
      <c r="BD49" s="32"/>
      <c r="BE49" s="32"/>
      <c r="BF49" s="32"/>
      <c r="BG49" s="32"/>
      <c r="BH49" s="32"/>
      <c r="BI49" s="32"/>
      <c r="BJ49" s="28"/>
      <c r="BK49" s="28"/>
      <c r="BL49" s="143"/>
      <c r="BM49" s="286">
        <f>SUM(AT49:BL49)</f>
        <v>0</v>
      </c>
    </row>
    <row r="50" spans="1:65" x14ac:dyDescent="0.2">
      <c r="A50" s="58">
        <v>6580009</v>
      </c>
      <c r="B50" s="26" t="s">
        <v>47</v>
      </c>
      <c r="D50" s="27"/>
      <c r="E50" s="28"/>
      <c r="F50" s="28"/>
      <c r="G50" s="28"/>
      <c r="H50" s="28"/>
      <c r="I50" s="30"/>
      <c r="J50" s="30"/>
      <c r="K50" s="30"/>
      <c r="L50" s="30"/>
      <c r="M50" s="30"/>
      <c r="N50" s="32"/>
      <c r="O50" s="32"/>
      <c r="P50" s="32"/>
      <c r="Q50" s="32"/>
      <c r="R50" s="32"/>
      <c r="S50" s="32"/>
      <c r="T50" s="28"/>
      <c r="U50" s="28"/>
      <c r="V50" s="143"/>
      <c r="W50" s="286">
        <f t="shared" si="3"/>
        <v>0</v>
      </c>
      <c r="Y50" s="27"/>
      <c r="Z50" s="28"/>
      <c r="AA50" s="28"/>
      <c r="AB50" s="28"/>
      <c r="AC50" s="28"/>
      <c r="AD50" s="30"/>
      <c r="AE50" s="30"/>
      <c r="AF50" s="30"/>
      <c r="AG50" s="30"/>
      <c r="AH50" s="30"/>
      <c r="AI50" s="32"/>
      <c r="AJ50" s="32"/>
      <c r="AK50" s="32"/>
      <c r="AL50" s="32"/>
      <c r="AM50" s="32"/>
      <c r="AN50" s="32"/>
      <c r="AO50" s="28"/>
      <c r="AP50" s="28"/>
      <c r="AQ50" s="143"/>
      <c r="AR50" s="286">
        <f t="shared" si="4"/>
        <v>0</v>
      </c>
      <c r="AT50" s="27"/>
      <c r="AU50" s="28"/>
      <c r="AV50" s="28"/>
      <c r="AW50" s="28"/>
      <c r="AX50" s="28"/>
      <c r="AY50" s="30"/>
      <c r="AZ50" s="30"/>
      <c r="BA50" s="30"/>
      <c r="BB50" s="30"/>
      <c r="BC50" s="30"/>
      <c r="BD50" s="32"/>
      <c r="BE50" s="32"/>
      <c r="BF50" s="32"/>
      <c r="BG50" s="32"/>
      <c r="BH50" s="32"/>
      <c r="BI50" s="32"/>
      <c r="BJ50" s="28"/>
      <c r="BK50" s="28"/>
      <c r="BL50" s="143"/>
      <c r="BM50" s="286">
        <f t="shared" si="5"/>
        <v>0</v>
      </c>
    </row>
    <row r="51" spans="1:65" x14ac:dyDescent="0.2">
      <c r="A51" s="61">
        <v>6580029</v>
      </c>
      <c r="B51" s="26" t="s">
        <v>48</v>
      </c>
      <c r="D51" s="27"/>
      <c r="E51" s="28"/>
      <c r="F51" s="28"/>
      <c r="G51" s="28"/>
      <c r="H51" s="28"/>
      <c r="I51" s="30"/>
      <c r="J51" s="30"/>
      <c r="K51" s="30"/>
      <c r="L51" s="30"/>
      <c r="M51" s="30"/>
      <c r="N51" s="32"/>
      <c r="O51" s="32"/>
      <c r="P51" s="32"/>
      <c r="Q51" s="32"/>
      <c r="R51" s="32"/>
      <c r="S51" s="32"/>
      <c r="T51" s="28"/>
      <c r="U51" s="28"/>
      <c r="V51" s="143"/>
      <c r="W51" s="286">
        <f t="shared" si="3"/>
        <v>0</v>
      </c>
      <c r="Y51" s="27"/>
      <c r="Z51" s="28"/>
      <c r="AA51" s="28"/>
      <c r="AB51" s="28"/>
      <c r="AC51" s="28"/>
      <c r="AD51" s="30"/>
      <c r="AE51" s="30"/>
      <c r="AF51" s="30"/>
      <c r="AG51" s="30"/>
      <c r="AH51" s="30"/>
      <c r="AI51" s="32"/>
      <c r="AJ51" s="32"/>
      <c r="AK51" s="32"/>
      <c r="AL51" s="32"/>
      <c r="AM51" s="32"/>
      <c r="AN51" s="32"/>
      <c r="AO51" s="28"/>
      <c r="AP51" s="28"/>
      <c r="AQ51" s="143"/>
      <c r="AR51" s="286">
        <f t="shared" si="4"/>
        <v>0</v>
      </c>
      <c r="AT51" s="27"/>
      <c r="AU51" s="28"/>
      <c r="AV51" s="28"/>
      <c r="AW51" s="28"/>
      <c r="AX51" s="28"/>
      <c r="AY51" s="30"/>
      <c r="AZ51" s="30"/>
      <c r="BA51" s="30"/>
      <c r="BB51" s="30"/>
      <c r="BC51" s="30"/>
      <c r="BD51" s="32"/>
      <c r="BE51" s="32"/>
      <c r="BF51" s="32"/>
      <c r="BG51" s="32"/>
      <c r="BH51" s="32"/>
      <c r="BI51" s="32"/>
      <c r="BJ51" s="28"/>
      <c r="BK51" s="28"/>
      <c r="BL51" s="143"/>
      <c r="BM51" s="286">
        <f t="shared" si="5"/>
        <v>0</v>
      </c>
    </row>
    <row r="52" spans="1:65" x14ac:dyDescent="0.2">
      <c r="A52" s="61">
        <v>6581009</v>
      </c>
      <c r="B52" s="26" t="s">
        <v>49</v>
      </c>
      <c r="D52" s="27"/>
      <c r="E52" s="28"/>
      <c r="F52" s="28"/>
      <c r="G52" s="28"/>
      <c r="H52" s="28"/>
      <c r="I52" s="30"/>
      <c r="J52" s="30"/>
      <c r="K52" s="30"/>
      <c r="L52" s="30"/>
      <c r="M52" s="30"/>
      <c r="N52" s="32"/>
      <c r="O52" s="32"/>
      <c r="P52" s="32"/>
      <c r="Q52" s="32"/>
      <c r="R52" s="32"/>
      <c r="S52" s="32"/>
      <c r="T52" s="28"/>
      <c r="U52" s="28"/>
      <c r="V52" s="143"/>
      <c r="W52" s="286">
        <f t="shared" si="3"/>
        <v>0</v>
      </c>
      <c r="Y52" s="27"/>
      <c r="Z52" s="28"/>
      <c r="AA52" s="28"/>
      <c r="AB52" s="28"/>
      <c r="AC52" s="28"/>
      <c r="AD52" s="30"/>
      <c r="AE52" s="30"/>
      <c r="AF52" s="30"/>
      <c r="AG52" s="30"/>
      <c r="AH52" s="30"/>
      <c r="AI52" s="32"/>
      <c r="AJ52" s="32"/>
      <c r="AK52" s="32"/>
      <c r="AL52" s="32"/>
      <c r="AM52" s="32"/>
      <c r="AN52" s="32"/>
      <c r="AO52" s="28"/>
      <c r="AP52" s="28"/>
      <c r="AQ52" s="143"/>
      <c r="AR52" s="286">
        <f t="shared" si="4"/>
        <v>0</v>
      </c>
      <c r="AT52" s="27"/>
      <c r="AU52" s="28"/>
      <c r="AV52" s="28"/>
      <c r="AW52" s="28"/>
      <c r="AX52" s="28"/>
      <c r="AY52" s="30"/>
      <c r="AZ52" s="30"/>
      <c r="BA52" s="30"/>
      <c r="BB52" s="30"/>
      <c r="BC52" s="30"/>
      <c r="BD52" s="32"/>
      <c r="BE52" s="32"/>
      <c r="BF52" s="32"/>
      <c r="BG52" s="32"/>
      <c r="BH52" s="32"/>
      <c r="BI52" s="32"/>
      <c r="BJ52" s="28"/>
      <c r="BK52" s="28"/>
      <c r="BL52" s="143"/>
      <c r="BM52" s="286">
        <f t="shared" si="5"/>
        <v>0</v>
      </c>
    </row>
    <row r="53" spans="1:65" ht="12.75" thickBot="1" x14ac:dyDescent="0.25">
      <c r="A53" s="33">
        <v>6712000</v>
      </c>
      <c r="B53" s="62" t="s">
        <v>52</v>
      </c>
      <c r="D53" s="35"/>
      <c r="E53" s="36"/>
      <c r="F53" s="36"/>
      <c r="G53" s="36"/>
      <c r="H53" s="36"/>
      <c r="I53" s="38"/>
      <c r="J53" s="38"/>
      <c r="K53" s="38"/>
      <c r="L53" s="38"/>
      <c r="M53" s="38"/>
      <c r="N53" s="40"/>
      <c r="O53" s="40"/>
      <c r="P53" s="40"/>
      <c r="Q53" s="40"/>
      <c r="R53" s="40"/>
      <c r="S53" s="40"/>
      <c r="T53" s="170"/>
      <c r="U53" s="170"/>
      <c r="V53" s="144"/>
      <c r="W53" s="287">
        <f t="shared" si="3"/>
        <v>0</v>
      </c>
      <c r="Y53" s="35"/>
      <c r="Z53" s="36"/>
      <c r="AA53" s="36"/>
      <c r="AB53" s="36"/>
      <c r="AC53" s="36"/>
      <c r="AD53" s="38"/>
      <c r="AE53" s="38"/>
      <c r="AF53" s="38"/>
      <c r="AG53" s="38"/>
      <c r="AH53" s="38"/>
      <c r="AI53" s="40"/>
      <c r="AJ53" s="40"/>
      <c r="AK53" s="40"/>
      <c r="AL53" s="40"/>
      <c r="AM53" s="40"/>
      <c r="AN53" s="40"/>
      <c r="AO53" s="170"/>
      <c r="AP53" s="170"/>
      <c r="AQ53" s="144"/>
      <c r="AR53" s="287">
        <f t="shared" si="4"/>
        <v>0</v>
      </c>
      <c r="AT53" s="35"/>
      <c r="AU53" s="36"/>
      <c r="AV53" s="36"/>
      <c r="AW53" s="36"/>
      <c r="AX53" s="36"/>
      <c r="AY53" s="38"/>
      <c r="AZ53" s="38"/>
      <c r="BA53" s="38"/>
      <c r="BB53" s="38"/>
      <c r="BC53" s="38"/>
      <c r="BD53" s="40"/>
      <c r="BE53" s="40"/>
      <c r="BF53" s="40"/>
      <c r="BG53" s="40"/>
      <c r="BH53" s="40"/>
      <c r="BI53" s="40"/>
      <c r="BJ53" s="170"/>
      <c r="BK53" s="170"/>
      <c r="BL53" s="144"/>
      <c r="BM53" s="287">
        <f t="shared" si="5"/>
        <v>0</v>
      </c>
    </row>
    <row r="54" spans="1:65" ht="12.75" thickBot="1" x14ac:dyDescent="0.25">
      <c r="A54" s="5">
        <v>66</v>
      </c>
      <c r="B54" s="6" t="s">
        <v>50</v>
      </c>
      <c r="D54" s="42">
        <f t="shared" ref="D54:V54" si="30">D55</f>
        <v>0</v>
      </c>
      <c r="E54" s="43">
        <f t="shared" si="30"/>
        <v>0</v>
      </c>
      <c r="F54" s="43">
        <f t="shared" si="30"/>
        <v>0</v>
      </c>
      <c r="G54" s="43">
        <f t="shared" si="30"/>
        <v>0</v>
      </c>
      <c r="H54" s="43">
        <f t="shared" si="30"/>
        <v>0</v>
      </c>
      <c r="I54" s="45">
        <f t="shared" si="30"/>
        <v>0</v>
      </c>
      <c r="J54" s="45">
        <f t="shared" si="30"/>
        <v>0</v>
      </c>
      <c r="K54" s="45">
        <f t="shared" si="30"/>
        <v>0</v>
      </c>
      <c r="L54" s="45">
        <f t="shared" si="30"/>
        <v>0</v>
      </c>
      <c r="M54" s="45">
        <f t="shared" si="30"/>
        <v>0</v>
      </c>
      <c r="N54" s="174">
        <f t="shared" si="30"/>
        <v>0</v>
      </c>
      <c r="O54" s="174">
        <f t="shared" si="30"/>
        <v>0</v>
      </c>
      <c r="P54" s="174">
        <f t="shared" si="30"/>
        <v>0</v>
      </c>
      <c r="Q54" s="174">
        <f t="shared" si="30"/>
        <v>0</v>
      </c>
      <c r="R54" s="174">
        <f t="shared" si="30"/>
        <v>0</v>
      </c>
      <c r="S54" s="174">
        <f t="shared" si="30"/>
        <v>0</v>
      </c>
      <c r="T54" s="175">
        <f t="shared" si="30"/>
        <v>0</v>
      </c>
      <c r="U54" s="175">
        <f t="shared" si="30"/>
        <v>0</v>
      </c>
      <c r="V54" s="146">
        <f t="shared" si="30"/>
        <v>0</v>
      </c>
      <c r="W54" s="284">
        <f>W55</f>
        <v>0</v>
      </c>
      <c r="Y54" s="42">
        <f t="shared" ref="Y54:AQ54" si="31">Y55</f>
        <v>0</v>
      </c>
      <c r="Z54" s="43">
        <f t="shared" si="31"/>
        <v>0</v>
      </c>
      <c r="AA54" s="43">
        <f t="shared" si="31"/>
        <v>0</v>
      </c>
      <c r="AB54" s="43">
        <f t="shared" si="31"/>
        <v>0</v>
      </c>
      <c r="AC54" s="43">
        <f t="shared" si="31"/>
        <v>0</v>
      </c>
      <c r="AD54" s="45">
        <f t="shared" si="31"/>
        <v>0</v>
      </c>
      <c r="AE54" s="45">
        <f t="shared" si="31"/>
        <v>0</v>
      </c>
      <c r="AF54" s="45">
        <f t="shared" si="31"/>
        <v>0</v>
      </c>
      <c r="AG54" s="45">
        <f t="shared" si="31"/>
        <v>0</v>
      </c>
      <c r="AH54" s="45">
        <f t="shared" si="31"/>
        <v>0</v>
      </c>
      <c r="AI54" s="174">
        <f t="shared" si="31"/>
        <v>0</v>
      </c>
      <c r="AJ54" s="174">
        <f t="shared" si="31"/>
        <v>0</v>
      </c>
      <c r="AK54" s="174">
        <f t="shared" si="31"/>
        <v>0</v>
      </c>
      <c r="AL54" s="174">
        <f t="shared" si="31"/>
        <v>0</v>
      </c>
      <c r="AM54" s="174">
        <f t="shared" si="31"/>
        <v>0</v>
      </c>
      <c r="AN54" s="174">
        <f t="shared" si="31"/>
        <v>0</v>
      </c>
      <c r="AO54" s="175">
        <f t="shared" si="31"/>
        <v>0</v>
      </c>
      <c r="AP54" s="175">
        <f t="shared" si="31"/>
        <v>0</v>
      </c>
      <c r="AQ54" s="146">
        <f t="shared" si="31"/>
        <v>0</v>
      </c>
      <c r="AR54" s="284">
        <f>AR55</f>
        <v>0</v>
      </c>
      <c r="AT54" s="42">
        <f t="shared" ref="AT54" si="32">AT55</f>
        <v>0</v>
      </c>
      <c r="AU54" s="43">
        <f t="shared" ref="AU54:BL54" si="33">AU55</f>
        <v>0</v>
      </c>
      <c r="AV54" s="43">
        <f t="shared" si="33"/>
        <v>0</v>
      </c>
      <c r="AW54" s="43">
        <f t="shared" si="33"/>
        <v>0</v>
      </c>
      <c r="AX54" s="43">
        <f t="shared" si="33"/>
        <v>0</v>
      </c>
      <c r="AY54" s="45">
        <f t="shared" si="33"/>
        <v>0</v>
      </c>
      <c r="AZ54" s="45">
        <f t="shared" si="33"/>
        <v>0</v>
      </c>
      <c r="BA54" s="45">
        <f t="shared" si="33"/>
        <v>0</v>
      </c>
      <c r="BB54" s="45">
        <f t="shared" si="33"/>
        <v>0</v>
      </c>
      <c r="BC54" s="45">
        <f t="shared" si="33"/>
        <v>0</v>
      </c>
      <c r="BD54" s="174">
        <f t="shared" si="33"/>
        <v>0</v>
      </c>
      <c r="BE54" s="174">
        <f t="shared" si="33"/>
        <v>0</v>
      </c>
      <c r="BF54" s="174">
        <f t="shared" si="33"/>
        <v>0</v>
      </c>
      <c r="BG54" s="174">
        <f t="shared" si="33"/>
        <v>0</v>
      </c>
      <c r="BH54" s="174">
        <f t="shared" si="33"/>
        <v>0</v>
      </c>
      <c r="BI54" s="174">
        <f t="shared" si="33"/>
        <v>0</v>
      </c>
      <c r="BJ54" s="175">
        <f t="shared" si="33"/>
        <v>0</v>
      </c>
      <c r="BK54" s="175">
        <f t="shared" si="33"/>
        <v>0</v>
      </c>
      <c r="BL54" s="146">
        <f t="shared" si="33"/>
        <v>0</v>
      </c>
      <c r="BM54" s="284">
        <f>BM55</f>
        <v>0</v>
      </c>
    </row>
    <row r="55" spans="1:65" ht="12.75" thickBot="1" x14ac:dyDescent="0.25">
      <c r="A55" s="51">
        <v>6600000</v>
      </c>
      <c r="B55" s="52" t="s">
        <v>50</v>
      </c>
      <c r="D55" s="53"/>
      <c r="E55" s="54"/>
      <c r="F55" s="54"/>
      <c r="G55" s="54"/>
      <c r="H55" s="54"/>
      <c r="I55" s="56"/>
      <c r="J55" s="56"/>
      <c r="K55" s="56"/>
      <c r="L55" s="56"/>
      <c r="M55" s="56"/>
      <c r="N55" s="176"/>
      <c r="O55" s="63"/>
      <c r="P55" s="176"/>
      <c r="Q55" s="63"/>
      <c r="R55" s="176"/>
      <c r="S55" s="176"/>
      <c r="T55" s="54"/>
      <c r="U55" s="54"/>
      <c r="V55" s="147"/>
      <c r="W55" s="289">
        <f>SUM(D55:V55)</f>
        <v>0</v>
      </c>
      <c r="Y55" s="53"/>
      <c r="Z55" s="54"/>
      <c r="AA55" s="54"/>
      <c r="AB55" s="54"/>
      <c r="AC55" s="54"/>
      <c r="AD55" s="56"/>
      <c r="AE55" s="56"/>
      <c r="AF55" s="56"/>
      <c r="AG55" s="56"/>
      <c r="AH55" s="56"/>
      <c r="AI55" s="176"/>
      <c r="AJ55" s="63"/>
      <c r="AK55" s="176"/>
      <c r="AL55" s="63"/>
      <c r="AM55" s="176"/>
      <c r="AN55" s="176"/>
      <c r="AO55" s="54"/>
      <c r="AP55" s="54"/>
      <c r="AQ55" s="147"/>
      <c r="AR55" s="289">
        <f>SUM(Y55:AQ55)</f>
        <v>0</v>
      </c>
      <c r="AT55" s="53"/>
      <c r="AU55" s="54"/>
      <c r="AV55" s="54"/>
      <c r="AW55" s="54"/>
      <c r="AX55" s="54"/>
      <c r="AY55" s="56"/>
      <c r="AZ55" s="56"/>
      <c r="BA55" s="56"/>
      <c r="BB55" s="56"/>
      <c r="BC55" s="56"/>
      <c r="BD55" s="176"/>
      <c r="BE55" s="63"/>
      <c r="BF55" s="176"/>
      <c r="BG55" s="63"/>
      <c r="BH55" s="176"/>
      <c r="BI55" s="176"/>
      <c r="BJ55" s="54"/>
      <c r="BK55" s="54"/>
      <c r="BL55" s="147"/>
      <c r="BM55" s="289">
        <f>SUM(AT55:BL55)</f>
        <v>0</v>
      </c>
    </row>
    <row r="56" spans="1:65" ht="12.75" thickBot="1" x14ac:dyDescent="0.25">
      <c r="A56" s="5">
        <v>67</v>
      </c>
      <c r="B56" s="6" t="s">
        <v>51</v>
      </c>
      <c r="D56" s="42">
        <f t="shared" ref="D56:W56" si="34">SUM(D57:D57)</f>
        <v>0</v>
      </c>
      <c r="E56" s="43">
        <f t="shared" si="34"/>
        <v>0</v>
      </c>
      <c r="F56" s="43">
        <f t="shared" si="34"/>
        <v>0</v>
      </c>
      <c r="G56" s="43">
        <f t="shared" si="34"/>
        <v>0</v>
      </c>
      <c r="H56" s="43">
        <f t="shared" si="34"/>
        <v>0</v>
      </c>
      <c r="I56" s="45">
        <f t="shared" si="34"/>
        <v>0</v>
      </c>
      <c r="J56" s="45">
        <f t="shared" si="34"/>
        <v>0</v>
      </c>
      <c r="K56" s="45">
        <f t="shared" si="34"/>
        <v>0</v>
      </c>
      <c r="L56" s="45">
        <f t="shared" si="34"/>
        <v>0</v>
      </c>
      <c r="M56" s="45">
        <f t="shared" si="34"/>
        <v>0</v>
      </c>
      <c r="N56" s="177">
        <f t="shared" si="34"/>
        <v>0</v>
      </c>
      <c r="O56" s="177">
        <f t="shared" si="34"/>
        <v>0</v>
      </c>
      <c r="P56" s="177">
        <f t="shared" si="34"/>
        <v>0</v>
      </c>
      <c r="Q56" s="177">
        <f t="shared" si="34"/>
        <v>0</v>
      </c>
      <c r="R56" s="177">
        <f t="shared" si="34"/>
        <v>0</v>
      </c>
      <c r="S56" s="177">
        <f t="shared" si="34"/>
        <v>0</v>
      </c>
      <c r="T56" s="178">
        <f t="shared" si="34"/>
        <v>0</v>
      </c>
      <c r="U56" s="178">
        <f t="shared" si="34"/>
        <v>0</v>
      </c>
      <c r="V56" s="148">
        <f t="shared" si="34"/>
        <v>0</v>
      </c>
      <c r="W56" s="290">
        <f t="shared" si="34"/>
        <v>0</v>
      </c>
      <c r="Y56" s="42">
        <f t="shared" ref="Y56:AR56" si="35">SUM(Y57:Y57)</f>
        <v>0</v>
      </c>
      <c r="Z56" s="43">
        <f t="shared" si="35"/>
        <v>0</v>
      </c>
      <c r="AA56" s="43">
        <f t="shared" si="35"/>
        <v>0</v>
      </c>
      <c r="AB56" s="43">
        <f t="shared" si="35"/>
        <v>0</v>
      </c>
      <c r="AC56" s="43">
        <f t="shared" si="35"/>
        <v>0</v>
      </c>
      <c r="AD56" s="45">
        <f t="shared" si="35"/>
        <v>0</v>
      </c>
      <c r="AE56" s="45">
        <f t="shared" si="35"/>
        <v>0</v>
      </c>
      <c r="AF56" s="45">
        <f t="shared" si="35"/>
        <v>0</v>
      </c>
      <c r="AG56" s="45">
        <f t="shared" si="35"/>
        <v>0</v>
      </c>
      <c r="AH56" s="45">
        <f t="shared" si="35"/>
        <v>0</v>
      </c>
      <c r="AI56" s="177">
        <f t="shared" si="35"/>
        <v>0</v>
      </c>
      <c r="AJ56" s="177">
        <f t="shared" si="35"/>
        <v>0</v>
      </c>
      <c r="AK56" s="177">
        <f t="shared" si="35"/>
        <v>0</v>
      </c>
      <c r="AL56" s="177">
        <f t="shared" si="35"/>
        <v>0</v>
      </c>
      <c r="AM56" s="177">
        <f t="shared" si="35"/>
        <v>0</v>
      </c>
      <c r="AN56" s="177">
        <f t="shared" si="35"/>
        <v>0</v>
      </c>
      <c r="AO56" s="178">
        <f t="shared" si="35"/>
        <v>0</v>
      </c>
      <c r="AP56" s="178">
        <f t="shared" si="35"/>
        <v>0</v>
      </c>
      <c r="AQ56" s="148">
        <f t="shared" si="35"/>
        <v>0</v>
      </c>
      <c r="AR56" s="290">
        <f t="shared" si="35"/>
        <v>0</v>
      </c>
      <c r="AT56" s="42">
        <f t="shared" ref="AT56:BM56" si="36">SUM(AT57:AT57)</f>
        <v>0</v>
      </c>
      <c r="AU56" s="43">
        <f t="shared" si="36"/>
        <v>0</v>
      </c>
      <c r="AV56" s="43">
        <f t="shared" si="36"/>
        <v>0</v>
      </c>
      <c r="AW56" s="43">
        <f t="shared" si="36"/>
        <v>0</v>
      </c>
      <c r="AX56" s="43">
        <f t="shared" si="36"/>
        <v>0</v>
      </c>
      <c r="AY56" s="45">
        <f t="shared" si="36"/>
        <v>0</v>
      </c>
      <c r="AZ56" s="45">
        <f t="shared" si="36"/>
        <v>0</v>
      </c>
      <c r="BA56" s="45">
        <f t="shared" si="36"/>
        <v>0</v>
      </c>
      <c r="BB56" s="45">
        <f t="shared" si="36"/>
        <v>0</v>
      </c>
      <c r="BC56" s="45">
        <f t="shared" si="36"/>
        <v>0</v>
      </c>
      <c r="BD56" s="177">
        <f t="shared" si="36"/>
        <v>0</v>
      </c>
      <c r="BE56" s="177">
        <f t="shared" si="36"/>
        <v>0</v>
      </c>
      <c r="BF56" s="177">
        <f t="shared" si="36"/>
        <v>0</v>
      </c>
      <c r="BG56" s="177">
        <f t="shared" si="36"/>
        <v>0</v>
      </c>
      <c r="BH56" s="177">
        <f t="shared" si="36"/>
        <v>0</v>
      </c>
      <c r="BI56" s="177">
        <f t="shared" si="36"/>
        <v>0</v>
      </c>
      <c r="BJ56" s="178">
        <f t="shared" si="36"/>
        <v>0</v>
      </c>
      <c r="BK56" s="178">
        <f t="shared" si="36"/>
        <v>0</v>
      </c>
      <c r="BL56" s="148">
        <f t="shared" si="36"/>
        <v>0</v>
      </c>
      <c r="BM56" s="290">
        <f t="shared" si="36"/>
        <v>0</v>
      </c>
    </row>
    <row r="57" spans="1:65" ht="12.75" thickBot="1" x14ac:dyDescent="0.25">
      <c r="A57" s="51">
        <v>6718000</v>
      </c>
      <c r="B57" s="52" t="s">
        <v>53</v>
      </c>
      <c r="D57" s="27"/>
      <c r="E57" s="28"/>
      <c r="F57" s="28"/>
      <c r="G57" s="28"/>
      <c r="H57" s="28"/>
      <c r="I57" s="30"/>
      <c r="J57" s="30"/>
      <c r="K57" s="30"/>
      <c r="L57" s="30"/>
      <c r="M57" s="30"/>
      <c r="N57" s="32"/>
      <c r="O57" s="32"/>
      <c r="P57" s="32"/>
      <c r="Q57" s="32"/>
      <c r="R57" s="32"/>
      <c r="S57" s="32"/>
      <c r="T57" s="28"/>
      <c r="U57" s="28"/>
      <c r="V57" s="143"/>
      <c r="W57" s="286">
        <f t="shared" ref="W57" si="37">SUM(D57:V57)</f>
        <v>0</v>
      </c>
      <c r="Y57" s="27"/>
      <c r="Z57" s="28"/>
      <c r="AA57" s="28"/>
      <c r="AB57" s="28"/>
      <c r="AC57" s="28"/>
      <c r="AD57" s="30"/>
      <c r="AE57" s="30"/>
      <c r="AF57" s="30"/>
      <c r="AG57" s="30"/>
      <c r="AH57" s="30"/>
      <c r="AI57" s="32"/>
      <c r="AJ57" s="32"/>
      <c r="AK57" s="32"/>
      <c r="AL57" s="32"/>
      <c r="AM57" s="32"/>
      <c r="AN57" s="32"/>
      <c r="AO57" s="28"/>
      <c r="AP57" s="28"/>
      <c r="AQ57" s="143"/>
      <c r="AR57" s="286">
        <f t="shared" ref="AR57" si="38">SUM(Y57:AQ57)</f>
        <v>0</v>
      </c>
      <c r="AT57" s="27"/>
      <c r="AU57" s="28"/>
      <c r="AV57" s="28"/>
      <c r="AW57" s="28"/>
      <c r="AX57" s="28"/>
      <c r="AY57" s="30"/>
      <c r="AZ57" s="30"/>
      <c r="BA57" s="30"/>
      <c r="BB57" s="30"/>
      <c r="BC57" s="30"/>
      <c r="BD57" s="32"/>
      <c r="BE57" s="32"/>
      <c r="BF57" s="32"/>
      <c r="BG57" s="32"/>
      <c r="BH57" s="32"/>
      <c r="BI57" s="32"/>
      <c r="BJ57" s="28"/>
      <c r="BK57" s="28"/>
      <c r="BL57" s="143"/>
      <c r="BM57" s="286">
        <f t="shared" ref="BM57" si="39">SUM(AT57:BL57)</f>
        <v>0</v>
      </c>
    </row>
    <row r="58" spans="1:65" ht="12.75" thickBot="1" x14ac:dyDescent="0.25">
      <c r="A58" s="5">
        <v>68</v>
      </c>
      <c r="B58" s="6" t="s">
        <v>54</v>
      </c>
      <c r="D58" s="42">
        <f t="shared" ref="D58:U58" si="40">SUM(D59:D60)</f>
        <v>0</v>
      </c>
      <c r="E58" s="43">
        <f t="shared" si="40"/>
        <v>0</v>
      </c>
      <c r="F58" s="43">
        <f t="shared" si="40"/>
        <v>0</v>
      </c>
      <c r="G58" s="43">
        <f t="shared" si="40"/>
        <v>0</v>
      </c>
      <c r="H58" s="43">
        <f t="shared" si="40"/>
        <v>0</v>
      </c>
      <c r="I58" s="45">
        <f t="shared" si="40"/>
        <v>0</v>
      </c>
      <c r="J58" s="45">
        <f t="shared" si="40"/>
        <v>0</v>
      </c>
      <c r="K58" s="45">
        <f t="shared" si="40"/>
        <v>0</v>
      </c>
      <c r="L58" s="45">
        <f t="shared" si="40"/>
        <v>0</v>
      </c>
      <c r="M58" s="45">
        <f t="shared" si="40"/>
        <v>0</v>
      </c>
      <c r="N58" s="174">
        <f t="shared" si="40"/>
        <v>0</v>
      </c>
      <c r="O58" s="174">
        <f t="shared" si="40"/>
        <v>0</v>
      </c>
      <c r="P58" s="174">
        <f t="shared" si="40"/>
        <v>0</v>
      </c>
      <c r="Q58" s="174">
        <f t="shared" si="40"/>
        <v>0</v>
      </c>
      <c r="R58" s="174">
        <f t="shared" si="40"/>
        <v>0</v>
      </c>
      <c r="S58" s="174">
        <f t="shared" si="40"/>
        <v>0</v>
      </c>
      <c r="T58" s="175">
        <f t="shared" si="40"/>
        <v>0</v>
      </c>
      <c r="U58" s="175">
        <f t="shared" si="40"/>
        <v>0</v>
      </c>
      <c r="V58" s="146">
        <f>SUM(V59:V60)</f>
        <v>0</v>
      </c>
      <c r="W58" s="284">
        <f>SUM(D58:V58)</f>
        <v>0</v>
      </c>
      <c r="Y58" s="42">
        <f t="shared" ref="Y58:AQ58" si="41">SUM(Y59:Y60)</f>
        <v>0</v>
      </c>
      <c r="Z58" s="43">
        <f t="shared" si="41"/>
        <v>0</v>
      </c>
      <c r="AA58" s="43">
        <f t="shared" si="41"/>
        <v>0</v>
      </c>
      <c r="AB58" s="43">
        <f t="shared" si="41"/>
        <v>0</v>
      </c>
      <c r="AC58" s="43">
        <f t="shared" si="41"/>
        <v>0</v>
      </c>
      <c r="AD58" s="45">
        <f t="shared" si="41"/>
        <v>0</v>
      </c>
      <c r="AE58" s="45">
        <f t="shared" si="41"/>
        <v>0</v>
      </c>
      <c r="AF58" s="45">
        <f t="shared" si="41"/>
        <v>0</v>
      </c>
      <c r="AG58" s="45">
        <f t="shared" si="41"/>
        <v>0</v>
      </c>
      <c r="AH58" s="45">
        <f t="shared" si="41"/>
        <v>0</v>
      </c>
      <c r="AI58" s="174">
        <f t="shared" si="41"/>
        <v>0</v>
      </c>
      <c r="AJ58" s="174">
        <f t="shared" si="41"/>
        <v>0</v>
      </c>
      <c r="AK58" s="174">
        <f t="shared" si="41"/>
        <v>0</v>
      </c>
      <c r="AL58" s="174">
        <f t="shared" si="41"/>
        <v>0</v>
      </c>
      <c r="AM58" s="174">
        <f t="shared" si="41"/>
        <v>0</v>
      </c>
      <c r="AN58" s="174">
        <f t="shared" si="41"/>
        <v>0</v>
      </c>
      <c r="AO58" s="175">
        <f t="shared" si="41"/>
        <v>0</v>
      </c>
      <c r="AP58" s="175">
        <f t="shared" si="41"/>
        <v>0</v>
      </c>
      <c r="AQ58" s="146">
        <f t="shared" si="41"/>
        <v>0</v>
      </c>
      <c r="AR58" s="284">
        <f>SUM(Y58:AQ58)</f>
        <v>0</v>
      </c>
      <c r="AT58" s="42">
        <f t="shared" ref="AT58" si="42">SUM(AT59:AT60)</f>
        <v>0</v>
      </c>
      <c r="AU58" s="43">
        <f t="shared" ref="AU58:BL58" si="43">SUM(AU59:AU60)</f>
        <v>0</v>
      </c>
      <c r="AV58" s="43">
        <f t="shared" si="43"/>
        <v>0</v>
      </c>
      <c r="AW58" s="43">
        <f t="shared" si="43"/>
        <v>0</v>
      </c>
      <c r="AX58" s="43">
        <f t="shared" si="43"/>
        <v>0</v>
      </c>
      <c r="AY58" s="45">
        <f t="shared" si="43"/>
        <v>0</v>
      </c>
      <c r="AZ58" s="45">
        <f t="shared" si="43"/>
        <v>0</v>
      </c>
      <c r="BA58" s="45">
        <f t="shared" si="43"/>
        <v>0</v>
      </c>
      <c r="BB58" s="45">
        <f t="shared" si="43"/>
        <v>0</v>
      </c>
      <c r="BC58" s="45">
        <f t="shared" si="43"/>
        <v>0</v>
      </c>
      <c r="BD58" s="174">
        <f t="shared" si="43"/>
        <v>0</v>
      </c>
      <c r="BE58" s="174">
        <f t="shared" si="43"/>
        <v>0</v>
      </c>
      <c r="BF58" s="174">
        <f t="shared" si="43"/>
        <v>0</v>
      </c>
      <c r="BG58" s="174">
        <f t="shared" si="43"/>
        <v>0</v>
      </c>
      <c r="BH58" s="174">
        <f t="shared" si="43"/>
        <v>0</v>
      </c>
      <c r="BI58" s="174">
        <f t="shared" si="43"/>
        <v>0</v>
      </c>
      <c r="BJ58" s="175">
        <f t="shared" si="43"/>
        <v>0</v>
      </c>
      <c r="BK58" s="175">
        <f t="shared" si="43"/>
        <v>0</v>
      </c>
      <c r="BL58" s="146">
        <f t="shared" si="43"/>
        <v>0</v>
      </c>
      <c r="BM58" s="284">
        <f>SUM(AT58:BL58)</f>
        <v>0</v>
      </c>
    </row>
    <row r="59" spans="1:65" x14ac:dyDescent="0.2">
      <c r="A59" s="18">
        <v>6810000</v>
      </c>
      <c r="B59" s="19" t="s">
        <v>55</v>
      </c>
      <c r="D59" s="20"/>
      <c r="E59" s="47"/>
      <c r="F59" s="47"/>
      <c r="G59" s="47"/>
      <c r="H59" s="47"/>
      <c r="I59" s="21"/>
      <c r="J59" s="21"/>
      <c r="K59" s="21"/>
      <c r="L59" s="21"/>
      <c r="M59" s="21"/>
      <c r="N59" s="23"/>
      <c r="O59" s="23"/>
      <c r="P59" s="23"/>
      <c r="Q59" s="23"/>
      <c r="R59" s="23"/>
      <c r="S59" s="23"/>
      <c r="T59" s="168"/>
      <c r="U59" s="168"/>
      <c r="V59" s="142"/>
      <c r="W59" s="285">
        <f t="shared" ref="W59:W60" si="44">SUM(D59:V59)</f>
        <v>0</v>
      </c>
      <c r="Y59" s="20"/>
      <c r="Z59" s="47"/>
      <c r="AA59" s="47"/>
      <c r="AB59" s="47"/>
      <c r="AC59" s="47"/>
      <c r="AD59" s="21"/>
      <c r="AE59" s="21"/>
      <c r="AF59" s="21"/>
      <c r="AG59" s="21"/>
      <c r="AH59" s="21"/>
      <c r="AI59" s="23"/>
      <c r="AJ59" s="23"/>
      <c r="AK59" s="23"/>
      <c r="AL59" s="23"/>
      <c r="AM59" s="23"/>
      <c r="AN59" s="23"/>
      <c r="AO59" s="168"/>
      <c r="AP59" s="168"/>
      <c r="AQ59" s="142"/>
      <c r="AR59" s="285">
        <f t="shared" ref="AR59:AR60" si="45">SUM(Y59:AQ59)</f>
        <v>0</v>
      </c>
      <c r="AT59" s="20"/>
      <c r="AU59" s="47"/>
      <c r="AV59" s="47"/>
      <c r="AW59" s="47"/>
      <c r="AX59" s="47"/>
      <c r="AY59" s="21"/>
      <c r="AZ59" s="21"/>
      <c r="BA59" s="21"/>
      <c r="BB59" s="21"/>
      <c r="BC59" s="21"/>
      <c r="BD59" s="23"/>
      <c r="BE59" s="23"/>
      <c r="BF59" s="23"/>
      <c r="BG59" s="23"/>
      <c r="BH59" s="23"/>
      <c r="BI59" s="23"/>
      <c r="BJ59" s="168"/>
      <c r="BK59" s="168"/>
      <c r="BL59" s="142"/>
      <c r="BM59" s="285">
        <f t="shared" ref="BM59:BM60" si="46">SUM(AT59:BL59)</f>
        <v>0</v>
      </c>
    </row>
    <row r="60" spans="1:65" ht="12.75" thickBot="1" x14ac:dyDescent="0.25">
      <c r="A60" s="33">
        <v>6815000</v>
      </c>
      <c r="B60" s="34" t="s">
        <v>56</v>
      </c>
      <c r="D60" s="41"/>
      <c r="E60" s="170"/>
      <c r="F60" s="170"/>
      <c r="G60" s="170"/>
      <c r="H60" s="170"/>
      <c r="I60" s="171"/>
      <c r="J60" s="171"/>
      <c r="K60" s="171"/>
      <c r="L60" s="171"/>
      <c r="M60" s="171"/>
      <c r="N60" s="40"/>
      <c r="O60" s="40"/>
      <c r="P60" s="40"/>
      <c r="Q60" s="40"/>
      <c r="R60" s="40"/>
      <c r="S60" s="40"/>
      <c r="T60" s="170"/>
      <c r="U60" s="170"/>
      <c r="V60" s="144"/>
      <c r="W60" s="287">
        <f t="shared" si="44"/>
        <v>0</v>
      </c>
      <c r="Y60" s="41"/>
      <c r="Z60" s="170"/>
      <c r="AA60" s="170"/>
      <c r="AB60" s="170"/>
      <c r="AC60" s="170"/>
      <c r="AD60" s="171"/>
      <c r="AE60" s="171"/>
      <c r="AF60" s="171"/>
      <c r="AG60" s="171"/>
      <c r="AH60" s="171"/>
      <c r="AI60" s="40"/>
      <c r="AJ60" s="40"/>
      <c r="AK60" s="40"/>
      <c r="AL60" s="40"/>
      <c r="AM60" s="40"/>
      <c r="AN60" s="40"/>
      <c r="AO60" s="170"/>
      <c r="AP60" s="170"/>
      <c r="AQ60" s="144"/>
      <c r="AR60" s="287">
        <f t="shared" si="45"/>
        <v>0</v>
      </c>
      <c r="AT60" s="41"/>
      <c r="AU60" s="170"/>
      <c r="AV60" s="170"/>
      <c r="AW60" s="170"/>
      <c r="AX60" s="170"/>
      <c r="AY60" s="171"/>
      <c r="AZ60" s="171"/>
      <c r="BA60" s="171"/>
      <c r="BB60" s="171"/>
      <c r="BC60" s="171"/>
      <c r="BD60" s="40"/>
      <c r="BE60" s="40"/>
      <c r="BF60" s="40"/>
      <c r="BG60" s="40"/>
      <c r="BH60" s="40"/>
      <c r="BI60" s="40"/>
      <c r="BJ60" s="170"/>
      <c r="BK60" s="170"/>
      <c r="BL60" s="144"/>
      <c r="BM60" s="287">
        <f t="shared" si="46"/>
        <v>0</v>
      </c>
    </row>
    <row r="61" spans="1:65" s="4" customFormat="1" ht="12.75" thickBot="1" x14ac:dyDescent="0.25">
      <c r="A61" s="5"/>
      <c r="B61" s="6" t="s">
        <v>57</v>
      </c>
      <c r="D61" s="7">
        <f t="shared" ref="D61:W61" si="47">D58+D56+D54+D44+D38+D36+D27+D16+D4</f>
        <v>0</v>
      </c>
      <c r="E61" s="8">
        <f t="shared" si="47"/>
        <v>0</v>
      </c>
      <c r="F61" s="8">
        <f t="shared" si="47"/>
        <v>0</v>
      </c>
      <c r="G61" s="8">
        <f t="shared" si="47"/>
        <v>0</v>
      </c>
      <c r="H61" s="9">
        <f t="shared" si="47"/>
        <v>0</v>
      </c>
      <c r="I61" s="10">
        <f t="shared" si="47"/>
        <v>0</v>
      </c>
      <c r="J61" s="11">
        <f t="shared" si="47"/>
        <v>0</v>
      </c>
      <c r="K61" s="11">
        <f t="shared" si="47"/>
        <v>0</v>
      </c>
      <c r="L61" s="11">
        <f t="shared" si="47"/>
        <v>0</v>
      </c>
      <c r="M61" s="49">
        <f t="shared" si="47"/>
        <v>0</v>
      </c>
      <c r="N61" s="13">
        <f t="shared" si="47"/>
        <v>0</v>
      </c>
      <c r="O61" s="14">
        <f t="shared" si="47"/>
        <v>0</v>
      </c>
      <c r="P61" s="13">
        <f t="shared" si="47"/>
        <v>0</v>
      </c>
      <c r="Q61" s="14">
        <f t="shared" si="47"/>
        <v>0</v>
      </c>
      <c r="R61" s="13">
        <f t="shared" si="47"/>
        <v>0</v>
      </c>
      <c r="S61" s="14">
        <f t="shared" si="47"/>
        <v>0</v>
      </c>
      <c r="T61" s="65">
        <f t="shared" si="47"/>
        <v>0</v>
      </c>
      <c r="U61" s="17">
        <f t="shared" si="47"/>
        <v>0</v>
      </c>
      <c r="V61" s="149">
        <f t="shared" si="47"/>
        <v>0</v>
      </c>
      <c r="W61" s="293">
        <f t="shared" si="47"/>
        <v>0</v>
      </c>
      <c r="Y61" s="7">
        <f t="shared" ref="Y61:AR61" si="48">Y58+Y56+Y54+Y44+Y38+Y36+Y27+Y16+Y4</f>
        <v>0</v>
      </c>
      <c r="Z61" s="8">
        <f t="shared" si="48"/>
        <v>0</v>
      </c>
      <c r="AA61" s="8">
        <f t="shared" si="48"/>
        <v>0</v>
      </c>
      <c r="AB61" s="8">
        <f t="shared" si="48"/>
        <v>0</v>
      </c>
      <c r="AC61" s="9">
        <f t="shared" si="48"/>
        <v>0</v>
      </c>
      <c r="AD61" s="10">
        <f t="shared" si="48"/>
        <v>0</v>
      </c>
      <c r="AE61" s="11">
        <f t="shared" si="48"/>
        <v>0</v>
      </c>
      <c r="AF61" s="11">
        <f t="shared" si="48"/>
        <v>0</v>
      </c>
      <c r="AG61" s="11">
        <f t="shared" si="48"/>
        <v>0</v>
      </c>
      <c r="AH61" s="49">
        <f t="shared" si="48"/>
        <v>0</v>
      </c>
      <c r="AI61" s="13">
        <f t="shared" si="48"/>
        <v>0</v>
      </c>
      <c r="AJ61" s="14">
        <f t="shared" si="48"/>
        <v>0</v>
      </c>
      <c r="AK61" s="13">
        <f t="shared" si="48"/>
        <v>0</v>
      </c>
      <c r="AL61" s="14">
        <f t="shared" si="48"/>
        <v>0</v>
      </c>
      <c r="AM61" s="13">
        <f t="shared" si="48"/>
        <v>0</v>
      </c>
      <c r="AN61" s="14">
        <f t="shared" si="48"/>
        <v>0</v>
      </c>
      <c r="AO61" s="65">
        <f t="shared" si="48"/>
        <v>0</v>
      </c>
      <c r="AP61" s="17">
        <f t="shared" si="48"/>
        <v>0</v>
      </c>
      <c r="AQ61" s="149">
        <f t="shared" si="48"/>
        <v>0</v>
      </c>
      <c r="AR61" s="293">
        <f t="shared" si="48"/>
        <v>0</v>
      </c>
      <c r="AT61" s="7">
        <f t="shared" ref="AT61:BM61" si="49">AT58+AT56+AT54+AT44+AT38+AT36+AT27+AT16+AT4</f>
        <v>0</v>
      </c>
      <c r="AU61" s="8">
        <f t="shared" si="49"/>
        <v>0</v>
      </c>
      <c r="AV61" s="8">
        <f t="shared" si="49"/>
        <v>0</v>
      </c>
      <c r="AW61" s="8">
        <f t="shared" si="49"/>
        <v>0</v>
      </c>
      <c r="AX61" s="9">
        <f t="shared" si="49"/>
        <v>0</v>
      </c>
      <c r="AY61" s="10">
        <f t="shared" si="49"/>
        <v>0</v>
      </c>
      <c r="AZ61" s="11">
        <f t="shared" si="49"/>
        <v>0</v>
      </c>
      <c r="BA61" s="11">
        <f t="shared" si="49"/>
        <v>0</v>
      </c>
      <c r="BB61" s="11">
        <f t="shared" si="49"/>
        <v>0</v>
      </c>
      <c r="BC61" s="49">
        <f t="shared" si="49"/>
        <v>0</v>
      </c>
      <c r="BD61" s="13">
        <f t="shared" si="49"/>
        <v>0</v>
      </c>
      <c r="BE61" s="14">
        <f t="shared" si="49"/>
        <v>0</v>
      </c>
      <c r="BF61" s="13">
        <f t="shared" si="49"/>
        <v>0</v>
      </c>
      <c r="BG61" s="14">
        <f t="shared" si="49"/>
        <v>0</v>
      </c>
      <c r="BH61" s="13">
        <f t="shared" si="49"/>
        <v>0</v>
      </c>
      <c r="BI61" s="14">
        <f t="shared" si="49"/>
        <v>0</v>
      </c>
      <c r="BJ61" s="65">
        <f t="shared" si="49"/>
        <v>0</v>
      </c>
      <c r="BK61" s="17">
        <f t="shared" si="49"/>
        <v>0</v>
      </c>
      <c r="BL61" s="149">
        <f t="shared" si="49"/>
        <v>0</v>
      </c>
      <c r="BM61" s="293">
        <f t="shared" si="49"/>
        <v>0</v>
      </c>
    </row>
    <row r="62" spans="1:65" x14ac:dyDescent="0.2">
      <c r="P62" s="154"/>
      <c r="AK62" s="154"/>
      <c r="BF62" s="154"/>
    </row>
    <row r="63" spans="1:65" x14ac:dyDescent="0.2">
      <c r="AK63" s="154"/>
      <c r="BD63" s="150"/>
      <c r="BF63" s="154"/>
    </row>
    <row r="64" spans="1:65" x14ac:dyDescent="0.2">
      <c r="AK64" s="154"/>
      <c r="BF64" s="154"/>
    </row>
    <row r="65" spans="36:58" x14ac:dyDescent="0.2">
      <c r="AK65" s="154"/>
      <c r="BF65" s="154"/>
    </row>
    <row r="66" spans="36:58" x14ac:dyDescent="0.2">
      <c r="AJ66" s="150"/>
      <c r="BE66" s="150"/>
    </row>
  </sheetData>
  <sheetProtection sheet="1" formatCells="0" formatColumns="0" formatRows="0" autoFilter="0"/>
  <mergeCells count="3">
    <mergeCell ref="D1:X1"/>
    <mergeCell ref="Y1:AS1"/>
    <mergeCell ref="AT1:BN1"/>
  </mergeCells>
  <pageMargins left="0.118055555555556" right="0.118055555555556" top="0.74791666666666701" bottom="0.15763888888888899" header="0.511811023622047" footer="0.511811023622047"/>
  <pageSetup paperSize="9"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N42"/>
  <sheetViews>
    <sheetView zoomScale="90" zoomScaleNormal="90" zoomScalePageLayoutView="80" workbookViewId="0">
      <pane xSplit="2" topLeftCell="C1" activePane="topRight" state="frozen"/>
      <selection pane="topRight" activeCell="W7" sqref="W7"/>
    </sheetView>
  </sheetViews>
  <sheetFormatPr baseColWidth="10" defaultColWidth="10.42578125" defaultRowHeight="12" outlineLevelCol="2" x14ac:dyDescent="0.2"/>
  <cols>
    <col min="1" max="1" width="8.7109375" customWidth="1"/>
    <col min="2" max="2" width="36.85546875" customWidth="1"/>
    <col min="3" max="3" width="2.42578125" customWidth="1"/>
    <col min="4" max="13" width="7.7109375" customWidth="1" outlineLevel="1"/>
    <col min="14" max="14" width="8.85546875" customWidth="1" outlineLevel="1"/>
    <col min="15" max="15" width="8.5703125" customWidth="1" outlineLevel="1"/>
    <col min="16" max="17" width="8.28515625" customWidth="1" outlineLevel="1"/>
    <col min="18" max="19" width="7.7109375" customWidth="1" outlineLevel="1"/>
    <col min="20" max="20" width="8.5703125" customWidth="1" outlineLevel="1"/>
    <col min="21" max="22" width="7.7109375" customWidth="1" outlineLevel="1"/>
    <col min="23" max="23" width="11.28515625" style="203" customWidth="1" outlineLevel="1"/>
    <col min="24" max="24" width="14.7109375" customWidth="1"/>
    <col min="25" max="25" width="10" hidden="1" customWidth="1" outlineLevel="1"/>
    <col min="26" max="26" width="7.7109375" style="157" hidden="1" customWidth="1" outlineLevel="1"/>
    <col min="27" max="29" width="7.7109375" hidden="1" customWidth="1" outlineLevel="1"/>
    <col min="30" max="30" width="5.85546875" hidden="1" customWidth="1" outlineLevel="1"/>
    <col min="31" max="31" width="7.7109375" hidden="1" customWidth="1" outlineLevel="1"/>
    <col min="32" max="32" width="5.85546875" hidden="1" customWidth="1" outlineLevel="1"/>
    <col min="33" max="33" width="7" hidden="1" customWidth="1" outlineLevel="1"/>
    <col min="34" max="34" width="7.7109375" hidden="1" customWidth="1" outlineLevel="1"/>
    <col min="35" max="35" width="7" hidden="1" customWidth="1" outlineLevel="1"/>
    <col min="36" max="36" width="10.42578125" hidden="1" customWidth="1" outlineLevel="1"/>
    <col min="37" max="40" width="7.7109375" hidden="1" customWidth="1" outlineLevel="1"/>
    <col min="41" max="41" width="11.42578125" hidden="1" customWidth="1" outlineLevel="1"/>
    <col min="42" max="42" width="7.42578125" hidden="1" customWidth="1" outlineLevel="1"/>
    <col min="43" max="43" width="7.7109375" hidden="1" customWidth="1" outlineLevel="1"/>
    <col min="44" max="44" width="11.28515625" style="203" hidden="1" customWidth="1" outlineLevel="1"/>
    <col min="45" max="45" width="14.7109375" customWidth="1" collapsed="1"/>
    <col min="46" max="64" width="7.140625" hidden="1" customWidth="1" outlineLevel="2"/>
    <col min="65" max="65" width="11.28515625" style="203" hidden="1" customWidth="1" outlineLevel="2"/>
    <col min="66" max="66" width="16.140625" customWidth="1" collapsed="1"/>
  </cols>
  <sheetData>
    <row r="1" spans="1:66" ht="19.5" customHeight="1" x14ac:dyDescent="0.2">
      <c r="A1" s="128" t="str">
        <f>+NOMEEDF</f>
        <v>…......................................</v>
      </c>
      <c r="D1" s="470" t="str">
        <f>'CHARGES struct région'!D1</f>
        <v>BUDGET V1</v>
      </c>
      <c r="E1" s="470"/>
      <c r="F1" s="470"/>
      <c r="G1" s="470"/>
      <c r="H1" s="470"/>
      <c r="I1" s="470"/>
      <c r="J1" s="470"/>
      <c r="K1" s="470"/>
      <c r="L1" s="470"/>
      <c r="M1" s="470"/>
      <c r="N1" s="470"/>
      <c r="O1" s="470"/>
      <c r="P1" s="470"/>
      <c r="Q1" s="470"/>
      <c r="R1" s="470"/>
      <c r="S1" s="470"/>
      <c r="T1" s="470"/>
      <c r="U1" s="470"/>
      <c r="V1" s="470"/>
      <c r="W1" s="470"/>
      <c r="X1" s="470"/>
      <c r="Y1" s="471" t="str">
        <f>'CHARGES struct région'!Y1</f>
        <v>BUDGET V2</v>
      </c>
      <c r="Z1" s="471"/>
      <c r="AA1" s="471"/>
      <c r="AB1" s="471"/>
      <c r="AC1" s="471"/>
      <c r="AD1" s="471"/>
      <c r="AE1" s="471"/>
      <c r="AF1" s="471"/>
      <c r="AG1" s="471"/>
      <c r="AH1" s="471"/>
      <c r="AI1" s="471"/>
      <c r="AJ1" s="471"/>
      <c r="AK1" s="471"/>
      <c r="AL1" s="471"/>
      <c r="AM1" s="471"/>
      <c r="AN1" s="471"/>
      <c r="AO1" s="471"/>
      <c r="AP1" s="471"/>
      <c r="AQ1" s="471"/>
      <c r="AR1" s="471"/>
      <c r="AS1" s="471"/>
      <c r="AT1" s="472" t="str">
        <f>'CHARGES struct région'!AT1</f>
        <v>REEL AU …...</v>
      </c>
      <c r="AU1" s="472"/>
      <c r="AV1" s="472"/>
      <c r="AW1" s="472"/>
      <c r="AX1" s="472"/>
      <c r="AY1" s="472"/>
      <c r="AZ1" s="472"/>
      <c r="BA1" s="472"/>
      <c r="BB1" s="472"/>
      <c r="BC1" s="472"/>
      <c r="BD1" s="472"/>
      <c r="BE1" s="472"/>
      <c r="BF1" s="472"/>
      <c r="BG1" s="472"/>
      <c r="BH1" s="472"/>
      <c r="BI1" s="472"/>
      <c r="BJ1" s="472"/>
      <c r="BK1" s="472"/>
      <c r="BL1" s="472"/>
      <c r="BM1" s="472"/>
      <c r="BN1" s="472"/>
    </row>
    <row r="2" spans="1:66" s="2" customFormat="1" ht="21" thickBot="1" x14ac:dyDescent="0.25">
      <c r="A2" s="1" t="s">
        <v>58</v>
      </c>
      <c r="W2" s="208"/>
      <c r="AR2" s="208"/>
      <c r="BM2" s="208"/>
    </row>
    <row r="3" spans="1:66" s="2" customFormat="1" ht="192.75" thickBot="1" x14ac:dyDescent="0.25">
      <c r="A3" s="66"/>
      <c r="B3" s="67"/>
      <c r="D3" s="161" t="str">
        <f>+ANAL1</f>
        <v>Conseil National</v>
      </c>
      <c r="E3" s="161" t="str">
        <f>+ANAL2</f>
        <v>Comité régional</v>
      </c>
      <c r="F3" s="161" t="str">
        <f>+ANAL3</f>
        <v>Congrès régional</v>
      </c>
      <c r="G3" s="161" t="str">
        <f>+ANAL4</f>
        <v>Équipe régionale</v>
      </c>
      <c r="H3" s="161" t="str">
        <f>+ANAL5</f>
        <v>…..........................</v>
      </c>
      <c r="I3" s="158" t="str">
        <f>ANAL6</f>
        <v>Formations des bénévoles (hors BAFA-BAFD)</v>
      </c>
      <c r="J3" s="159" t="str">
        <f>+ANAL7</f>
        <v>Accueils des services civiques</v>
      </c>
      <c r="K3" s="159" t="str">
        <f>+ANAL8</f>
        <v>Camp accompagnement / DECLIC</v>
      </c>
      <c r="L3" s="159" t="str">
        <f>+ANAL9</f>
        <v>Rassemblements nationaux</v>
      </c>
      <c r="M3" s="160" t="str">
        <f>+ANAL10</f>
        <v>Rassemblements régionaux</v>
      </c>
      <c r="N3" s="162" t="str">
        <f>+ANAL11</f>
        <v>Formations BAFA-BAFD</v>
      </c>
      <c r="O3" s="163" t="str">
        <f>+ANAL12</f>
        <v>Séjour ouvert hiver</v>
      </c>
      <c r="P3" s="163" t="str">
        <f>+ANAL13</f>
        <v>Séjour ouvert été</v>
      </c>
      <c r="Q3" s="163" t="str">
        <f>+ANAL14</f>
        <v>…..........................</v>
      </c>
      <c r="R3" s="163" t="str">
        <f>+ANAL15</f>
        <v>…..........................</v>
      </c>
      <c r="S3" s="164" t="str">
        <f>+ANAL16</f>
        <v>…..........................</v>
      </c>
      <c r="T3" s="165" t="str">
        <f>+ANAL17</f>
        <v>Fonctionnement (charges et produits indirects)</v>
      </c>
      <c r="U3" s="166" t="str">
        <f>+ANAL18</f>
        <v>Groupes en création</v>
      </c>
      <c r="V3" s="167" t="str">
        <f>+ANAL19</f>
        <v>…..........................</v>
      </c>
      <c r="W3" s="204" t="s">
        <v>90</v>
      </c>
      <c r="Y3" s="161" t="str">
        <f>+ANAL1</f>
        <v>Conseil National</v>
      </c>
      <c r="Z3" s="161" t="str">
        <f>+ANAL2</f>
        <v>Comité régional</v>
      </c>
      <c r="AA3" s="161" t="str">
        <f>+ANAL3</f>
        <v>Congrès régional</v>
      </c>
      <c r="AB3" s="161" t="str">
        <f>+ANAL4</f>
        <v>Équipe régionale</v>
      </c>
      <c r="AC3" s="161" t="str">
        <f>+ANAL5</f>
        <v>…..........................</v>
      </c>
      <c r="AD3" s="158" t="str">
        <f>ANAL6</f>
        <v>Formations des bénévoles (hors BAFA-BAFD)</v>
      </c>
      <c r="AE3" s="159" t="str">
        <f>+ANAL7</f>
        <v>Accueils des services civiques</v>
      </c>
      <c r="AF3" s="159" t="str">
        <f>+ANAL8</f>
        <v>Camp accompagnement / DECLIC</v>
      </c>
      <c r="AG3" s="159" t="str">
        <f>+ANAL9</f>
        <v>Rassemblements nationaux</v>
      </c>
      <c r="AH3" s="160" t="str">
        <f>+ANAL10</f>
        <v>Rassemblements régionaux</v>
      </c>
      <c r="AI3" s="162" t="str">
        <f>+ANAL11</f>
        <v>Formations BAFA-BAFD</v>
      </c>
      <c r="AJ3" s="163" t="str">
        <f>+ANAL12</f>
        <v>Séjour ouvert hiver</v>
      </c>
      <c r="AK3" s="163" t="str">
        <f>+ANAL13</f>
        <v>Séjour ouvert été</v>
      </c>
      <c r="AL3" s="163" t="str">
        <f>+ANAL14</f>
        <v>…..........................</v>
      </c>
      <c r="AM3" s="163" t="str">
        <f>+ANAL15</f>
        <v>…..........................</v>
      </c>
      <c r="AN3" s="164" t="str">
        <f>+ANAL16</f>
        <v>…..........................</v>
      </c>
      <c r="AO3" s="165" t="str">
        <f>+ANAL17</f>
        <v>Fonctionnement (charges et produits indirects)</v>
      </c>
      <c r="AP3" s="166" t="str">
        <f>+ANAL18</f>
        <v>Groupes en création</v>
      </c>
      <c r="AQ3" s="167" t="str">
        <f>+ANAL19</f>
        <v>…..........................</v>
      </c>
      <c r="AR3" s="204" t="s">
        <v>90</v>
      </c>
      <c r="AT3" s="161" t="str">
        <f>+ANAL1</f>
        <v>Conseil National</v>
      </c>
      <c r="AU3" s="161" t="str">
        <f>+ANAL2</f>
        <v>Comité régional</v>
      </c>
      <c r="AV3" s="161" t="str">
        <f>+ANAL3</f>
        <v>Congrès régional</v>
      </c>
      <c r="AW3" s="161" t="str">
        <f>+ANAL4</f>
        <v>Équipe régionale</v>
      </c>
      <c r="AX3" s="161" t="str">
        <f>+ANAL5</f>
        <v>…..........................</v>
      </c>
      <c r="AY3" s="158" t="str">
        <f>ANAL6</f>
        <v>Formations des bénévoles (hors BAFA-BAFD)</v>
      </c>
      <c r="AZ3" s="159" t="str">
        <f>+ANAL7</f>
        <v>Accueils des services civiques</v>
      </c>
      <c r="BA3" s="159" t="str">
        <f>+ANAL8</f>
        <v>Camp accompagnement / DECLIC</v>
      </c>
      <c r="BB3" s="159" t="str">
        <f>+ANAL9</f>
        <v>Rassemblements nationaux</v>
      </c>
      <c r="BC3" s="160" t="str">
        <f>+ANAL10</f>
        <v>Rassemblements régionaux</v>
      </c>
      <c r="BD3" s="162" t="str">
        <f>+ANAL11</f>
        <v>Formations BAFA-BAFD</v>
      </c>
      <c r="BE3" s="163" t="str">
        <f>+ANAL12</f>
        <v>Séjour ouvert hiver</v>
      </c>
      <c r="BF3" s="163" t="str">
        <f>+ANAL13</f>
        <v>Séjour ouvert été</v>
      </c>
      <c r="BG3" s="163" t="str">
        <f>+ANAL14</f>
        <v>…..........................</v>
      </c>
      <c r="BH3" s="163" t="str">
        <f>+ANAL15</f>
        <v>…..........................</v>
      </c>
      <c r="BI3" s="164" t="str">
        <f>+ANAL16</f>
        <v>…..........................</v>
      </c>
      <c r="BJ3" s="165" t="str">
        <f>+ANAL17</f>
        <v>Fonctionnement (charges et produits indirects)</v>
      </c>
      <c r="BK3" s="166" t="str">
        <f>+ANAL18</f>
        <v>Groupes en création</v>
      </c>
      <c r="BL3" s="167" t="str">
        <f>+ANAL19</f>
        <v>…..........................</v>
      </c>
      <c r="BM3" s="204" t="s">
        <v>90</v>
      </c>
    </row>
    <row r="4" spans="1:66" ht="12.75" thickBot="1" x14ac:dyDescent="0.25">
      <c r="A4" s="97">
        <v>70</v>
      </c>
      <c r="B4" s="239" t="s">
        <v>59</v>
      </c>
      <c r="D4" s="7">
        <f t="shared" ref="D4:V4" si="0">SUM(D5:D13)</f>
        <v>0</v>
      </c>
      <c r="E4" s="8">
        <f t="shared" si="0"/>
        <v>0</v>
      </c>
      <c r="F4" s="8">
        <f t="shared" si="0"/>
        <v>0</v>
      </c>
      <c r="G4" s="8">
        <f t="shared" si="0"/>
        <v>0</v>
      </c>
      <c r="H4" s="9">
        <f t="shared" si="0"/>
        <v>0</v>
      </c>
      <c r="I4" s="68">
        <f t="shared" si="0"/>
        <v>0</v>
      </c>
      <c r="J4" s="11">
        <f t="shared" si="0"/>
        <v>0</v>
      </c>
      <c r="K4" s="11">
        <f t="shared" si="0"/>
        <v>0</v>
      </c>
      <c r="L4" s="11">
        <f t="shared" si="0"/>
        <v>0</v>
      </c>
      <c r="M4" s="12">
        <f t="shared" si="0"/>
        <v>0</v>
      </c>
      <c r="N4" s="69">
        <f t="shared" si="0"/>
        <v>0</v>
      </c>
      <c r="O4" s="70">
        <f t="shared" si="0"/>
        <v>0</v>
      </c>
      <c r="P4" s="70">
        <f t="shared" si="0"/>
        <v>0</v>
      </c>
      <c r="Q4" s="70">
        <f>SUM(Q5:Q13)</f>
        <v>0</v>
      </c>
      <c r="R4" s="70">
        <f t="shared" si="0"/>
        <v>0</v>
      </c>
      <c r="S4" s="71">
        <f t="shared" si="0"/>
        <v>0</v>
      </c>
      <c r="T4" s="72">
        <f t="shared" si="0"/>
        <v>0</v>
      </c>
      <c r="U4" s="17">
        <f t="shared" ref="U4" si="1">SUM(U5:U13)</f>
        <v>0</v>
      </c>
      <c r="V4" s="9">
        <f t="shared" si="0"/>
        <v>0</v>
      </c>
      <c r="W4" s="296">
        <f>SUM(W5:W13)</f>
        <v>0</v>
      </c>
      <c r="Y4" s="7">
        <f t="shared" ref="Y4:AN4" si="2">SUM(Y5:Y13)</f>
        <v>0</v>
      </c>
      <c r="Z4" s="8">
        <f t="shared" si="2"/>
        <v>0</v>
      </c>
      <c r="AA4" s="8">
        <f t="shared" si="2"/>
        <v>0</v>
      </c>
      <c r="AB4" s="8">
        <f t="shared" si="2"/>
        <v>0</v>
      </c>
      <c r="AC4" s="9">
        <f t="shared" si="2"/>
        <v>0</v>
      </c>
      <c r="AD4" s="68">
        <f t="shared" ref="AD4" si="3">SUM(AD5:AD13)</f>
        <v>0</v>
      </c>
      <c r="AE4" s="11">
        <f t="shared" si="2"/>
        <v>0</v>
      </c>
      <c r="AF4" s="11">
        <f t="shared" ref="AF4:AG4" si="4">SUM(AF5:AF13)</f>
        <v>0</v>
      </c>
      <c r="AG4" s="11">
        <f t="shared" si="4"/>
        <v>0</v>
      </c>
      <c r="AH4" s="12">
        <f t="shared" si="2"/>
        <v>0</v>
      </c>
      <c r="AI4" s="69">
        <f t="shared" ref="AI4" si="5">SUM(AI5:AI13)</f>
        <v>0</v>
      </c>
      <c r="AJ4" s="70">
        <f t="shared" ref="AJ4" si="6">SUM(AJ5:AJ13)</f>
        <v>0</v>
      </c>
      <c r="AK4" s="70">
        <f t="shared" si="2"/>
        <v>0</v>
      </c>
      <c r="AL4" s="70">
        <f t="shared" si="2"/>
        <v>0</v>
      </c>
      <c r="AM4" s="70">
        <f t="shared" si="2"/>
        <v>0</v>
      </c>
      <c r="AN4" s="71">
        <f t="shared" si="2"/>
        <v>0</v>
      </c>
      <c r="AO4" s="72">
        <f t="shared" ref="AO4" si="7">SUM(AO5:AO13)</f>
        <v>0</v>
      </c>
      <c r="AP4" s="17">
        <f t="shared" ref="AP4" si="8">SUM(AP5:AP13)</f>
        <v>0</v>
      </c>
      <c r="AQ4" s="9">
        <f t="shared" ref="AQ4:AR4" si="9">SUM(AQ5:AQ13)</f>
        <v>0</v>
      </c>
      <c r="AR4" s="296">
        <f t="shared" si="9"/>
        <v>0</v>
      </c>
      <c r="AT4" s="7">
        <f t="shared" ref="AT4:BJ4" si="10">SUM(AT5:AT13)</f>
        <v>0</v>
      </c>
      <c r="AU4" s="8">
        <f t="shared" si="10"/>
        <v>0</v>
      </c>
      <c r="AV4" s="8">
        <f t="shared" si="10"/>
        <v>0</v>
      </c>
      <c r="AW4" s="8">
        <f t="shared" si="10"/>
        <v>0</v>
      </c>
      <c r="AX4" s="9">
        <f t="shared" si="10"/>
        <v>0</v>
      </c>
      <c r="AY4" s="68">
        <f t="shared" si="10"/>
        <v>0</v>
      </c>
      <c r="AZ4" s="11">
        <f t="shared" si="10"/>
        <v>0</v>
      </c>
      <c r="BA4" s="11">
        <f t="shared" si="10"/>
        <v>0</v>
      </c>
      <c r="BB4" s="11">
        <f t="shared" si="10"/>
        <v>0</v>
      </c>
      <c r="BC4" s="12">
        <f t="shared" si="10"/>
        <v>0</v>
      </c>
      <c r="BD4" s="69">
        <f t="shared" si="10"/>
        <v>0</v>
      </c>
      <c r="BE4" s="70">
        <f t="shared" si="10"/>
        <v>0</v>
      </c>
      <c r="BF4" s="70">
        <f t="shared" si="10"/>
        <v>0</v>
      </c>
      <c r="BG4" s="70">
        <f t="shared" si="10"/>
        <v>0</v>
      </c>
      <c r="BH4" s="70">
        <f t="shared" si="10"/>
        <v>0</v>
      </c>
      <c r="BI4" s="71">
        <f t="shared" si="10"/>
        <v>0</v>
      </c>
      <c r="BJ4" s="72">
        <f t="shared" si="10"/>
        <v>0</v>
      </c>
      <c r="BK4" s="17">
        <f t="shared" ref="BK4" si="11">SUM(BK5:BK13)</f>
        <v>0</v>
      </c>
      <c r="BL4" s="9">
        <f t="shared" ref="BL4:BM4" si="12">SUM(BL5:BL13)</f>
        <v>0</v>
      </c>
      <c r="BM4" s="296">
        <f t="shared" si="12"/>
        <v>0</v>
      </c>
    </row>
    <row r="5" spans="1:66" ht="12" customHeight="1" x14ac:dyDescent="0.2">
      <c r="A5" s="129">
        <v>7060000</v>
      </c>
      <c r="B5" s="131" t="s">
        <v>60</v>
      </c>
      <c r="D5" s="20"/>
      <c r="E5" s="47"/>
      <c r="F5" s="47"/>
      <c r="G5" s="47"/>
      <c r="H5" s="48"/>
      <c r="I5" s="73"/>
      <c r="J5" s="21"/>
      <c r="K5" s="21"/>
      <c r="L5" s="21"/>
      <c r="M5" s="22"/>
      <c r="N5" s="74"/>
      <c r="O5" s="75"/>
      <c r="P5" s="75"/>
      <c r="Q5" s="75"/>
      <c r="R5" s="75"/>
      <c r="S5" s="76"/>
      <c r="T5" s="77"/>
      <c r="U5" s="78"/>
      <c r="V5" s="48"/>
      <c r="W5" s="297">
        <f>SUM(D5:V5)</f>
        <v>0</v>
      </c>
      <c r="X5" s="202"/>
      <c r="Y5" s="20"/>
      <c r="Z5" s="47"/>
      <c r="AA5" s="47"/>
      <c r="AB5" s="47"/>
      <c r="AC5" s="48"/>
      <c r="AD5" s="73"/>
      <c r="AE5" s="21"/>
      <c r="AF5" s="21"/>
      <c r="AG5" s="21"/>
      <c r="AH5" s="22"/>
      <c r="AI5" s="74"/>
      <c r="AJ5" s="75"/>
      <c r="AK5" s="75"/>
      <c r="AL5" s="75"/>
      <c r="AM5" s="75"/>
      <c r="AN5" s="76"/>
      <c r="AO5" s="77"/>
      <c r="AP5" s="78"/>
      <c r="AQ5" s="48"/>
      <c r="AR5" s="297">
        <f>SUM(Y5:AQ5)</f>
        <v>0</v>
      </c>
      <c r="AT5" s="20"/>
      <c r="AU5" s="47"/>
      <c r="AV5" s="47"/>
      <c r="AW5" s="47"/>
      <c r="AX5" s="48"/>
      <c r="AY5" s="73"/>
      <c r="AZ5" s="21"/>
      <c r="BA5" s="21"/>
      <c r="BB5" s="21"/>
      <c r="BC5" s="22"/>
      <c r="BD5" s="74"/>
      <c r="BE5" s="75"/>
      <c r="BF5" s="75"/>
      <c r="BG5" s="75"/>
      <c r="BH5" s="75"/>
      <c r="BI5" s="76"/>
      <c r="BJ5" s="77"/>
      <c r="BK5" s="78"/>
      <c r="BL5" s="48"/>
      <c r="BM5" s="297">
        <f>SUM(AT5:BL5)</f>
        <v>0</v>
      </c>
    </row>
    <row r="6" spans="1:66" x14ac:dyDescent="0.2">
      <c r="A6" s="132">
        <v>7060009</v>
      </c>
      <c r="B6" s="134" t="s">
        <v>61</v>
      </c>
      <c r="D6" s="27"/>
      <c r="E6" s="28"/>
      <c r="F6" s="28"/>
      <c r="G6" s="28"/>
      <c r="H6" s="29"/>
      <c r="I6" s="79"/>
      <c r="J6" s="30"/>
      <c r="K6" s="30"/>
      <c r="L6" s="30"/>
      <c r="M6" s="31"/>
      <c r="N6" s="80"/>
      <c r="O6" s="81"/>
      <c r="P6" s="81"/>
      <c r="Q6" s="81"/>
      <c r="R6" s="81"/>
      <c r="S6" s="82"/>
      <c r="T6" s="83"/>
      <c r="U6" s="64"/>
      <c r="V6" s="29"/>
      <c r="W6" s="298">
        <f t="shared" ref="W6:W41" si="13">SUM(D6:V6)</f>
        <v>0</v>
      </c>
      <c r="Y6" s="27"/>
      <c r="Z6" s="28"/>
      <c r="AA6" s="28"/>
      <c r="AB6" s="28"/>
      <c r="AC6" s="29"/>
      <c r="AD6" s="79"/>
      <c r="AE6" s="30"/>
      <c r="AF6" s="30"/>
      <c r="AG6" s="30"/>
      <c r="AH6" s="31"/>
      <c r="AI6" s="80"/>
      <c r="AJ6" s="81"/>
      <c r="AK6" s="81"/>
      <c r="AL6" s="81"/>
      <c r="AM6" s="81"/>
      <c r="AN6" s="82"/>
      <c r="AO6" s="83"/>
      <c r="AP6" s="64"/>
      <c r="AQ6" s="29"/>
      <c r="AR6" s="298">
        <f t="shared" ref="AR6:AR41" si="14">SUM(Y6:AQ6)</f>
        <v>0</v>
      </c>
      <c r="AT6" s="27"/>
      <c r="AU6" s="28"/>
      <c r="AV6" s="28"/>
      <c r="AW6" s="28"/>
      <c r="AX6" s="29"/>
      <c r="AY6" s="79"/>
      <c r="AZ6" s="30"/>
      <c r="BA6" s="30"/>
      <c r="BB6" s="30"/>
      <c r="BC6" s="31"/>
      <c r="BD6" s="80"/>
      <c r="BE6" s="81"/>
      <c r="BF6" s="81"/>
      <c r="BG6" s="81"/>
      <c r="BH6" s="81"/>
      <c r="BI6" s="82"/>
      <c r="BJ6" s="83"/>
      <c r="BK6" s="64"/>
      <c r="BL6" s="29"/>
      <c r="BM6" s="298">
        <f t="shared" ref="BM6:BM41" si="15">SUM(AT6:BL6)</f>
        <v>0</v>
      </c>
    </row>
    <row r="7" spans="1:66" x14ac:dyDescent="0.2">
      <c r="A7" s="132">
        <v>7061000</v>
      </c>
      <c r="B7" s="134" t="s">
        <v>62</v>
      </c>
      <c r="D7" s="27"/>
      <c r="E7" s="28"/>
      <c r="F7" s="28"/>
      <c r="G7" s="28"/>
      <c r="H7" s="29"/>
      <c r="I7" s="79"/>
      <c r="J7" s="30"/>
      <c r="K7" s="30"/>
      <c r="L7" s="30"/>
      <c r="M7" s="31"/>
      <c r="N7" s="80"/>
      <c r="O7" s="81"/>
      <c r="P7" s="81"/>
      <c r="Q7" s="81"/>
      <c r="R7" s="81"/>
      <c r="S7" s="82"/>
      <c r="T7" s="83"/>
      <c r="U7" s="64"/>
      <c r="V7" s="29"/>
      <c r="W7" s="298">
        <f t="shared" si="13"/>
        <v>0</v>
      </c>
      <c r="Y7" s="27"/>
      <c r="Z7" s="28"/>
      <c r="AA7" s="28"/>
      <c r="AB7" s="28"/>
      <c r="AC7" s="29"/>
      <c r="AD7" s="79"/>
      <c r="AE7" s="30"/>
      <c r="AF7" s="30"/>
      <c r="AG7" s="30"/>
      <c r="AH7" s="31"/>
      <c r="AI7" s="80"/>
      <c r="AJ7" s="81"/>
      <c r="AK7" s="81"/>
      <c r="AL7" s="81"/>
      <c r="AM7" s="81"/>
      <c r="AN7" s="82"/>
      <c r="AO7" s="83"/>
      <c r="AP7" s="64"/>
      <c r="AQ7" s="29"/>
      <c r="AR7" s="298">
        <f t="shared" si="14"/>
        <v>0</v>
      </c>
      <c r="AT7" s="27"/>
      <c r="AU7" s="28"/>
      <c r="AV7" s="28"/>
      <c r="AW7" s="28"/>
      <c r="AX7" s="29"/>
      <c r="AY7" s="79"/>
      <c r="AZ7" s="30"/>
      <c r="BA7" s="30"/>
      <c r="BB7" s="30"/>
      <c r="BC7" s="31"/>
      <c r="BD7" s="80"/>
      <c r="BE7" s="81"/>
      <c r="BF7" s="81"/>
      <c r="BG7" s="81"/>
      <c r="BH7" s="81"/>
      <c r="BI7" s="82"/>
      <c r="BJ7" s="83"/>
      <c r="BK7" s="64"/>
      <c r="BL7" s="29"/>
      <c r="BM7" s="298">
        <f t="shared" si="15"/>
        <v>0</v>
      </c>
    </row>
    <row r="8" spans="1:66" x14ac:dyDescent="0.2">
      <c r="A8" s="132">
        <v>7070000</v>
      </c>
      <c r="B8" s="134" t="s">
        <v>63</v>
      </c>
      <c r="D8" s="27"/>
      <c r="E8" s="28"/>
      <c r="F8" s="28"/>
      <c r="G8" s="28"/>
      <c r="H8" s="29"/>
      <c r="I8" s="79"/>
      <c r="J8" s="30"/>
      <c r="K8" s="30"/>
      <c r="L8" s="30"/>
      <c r="M8" s="31"/>
      <c r="N8" s="80"/>
      <c r="O8" s="81"/>
      <c r="P8" s="81"/>
      <c r="Q8" s="81"/>
      <c r="R8" s="81"/>
      <c r="S8" s="82"/>
      <c r="T8" s="83"/>
      <c r="U8" s="64"/>
      <c r="V8" s="29"/>
      <c r="W8" s="298">
        <f t="shared" si="13"/>
        <v>0</v>
      </c>
      <c r="Y8" s="27"/>
      <c r="Z8" s="28"/>
      <c r="AA8" s="28"/>
      <c r="AB8" s="28"/>
      <c r="AC8" s="29"/>
      <c r="AD8" s="79"/>
      <c r="AE8" s="30"/>
      <c r="AF8" s="30"/>
      <c r="AG8" s="30"/>
      <c r="AH8" s="31"/>
      <c r="AI8" s="80"/>
      <c r="AJ8" s="81"/>
      <c r="AK8" s="81"/>
      <c r="AL8" s="81"/>
      <c r="AM8" s="81"/>
      <c r="AN8" s="82"/>
      <c r="AO8" s="83"/>
      <c r="AP8" s="64"/>
      <c r="AQ8" s="29"/>
      <c r="AR8" s="298">
        <f t="shared" si="14"/>
        <v>0</v>
      </c>
      <c r="AT8" s="27"/>
      <c r="AU8" s="28"/>
      <c r="AV8" s="28"/>
      <c r="AW8" s="28"/>
      <c r="AX8" s="29"/>
      <c r="AY8" s="79"/>
      <c r="AZ8" s="30"/>
      <c r="BA8" s="30"/>
      <c r="BB8" s="30"/>
      <c r="BC8" s="31"/>
      <c r="BD8" s="80"/>
      <c r="BE8" s="81"/>
      <c r="BF8" s="81"/>
      <c r="BG8" s="81"/>
      <c r="BH8" s="81"/>
      <c r="BI8" s="82"/>
      <c r="BJ8" s="83"/>
      <c r="BK8" s="64"/>
      <c r="BL8" s="29"/>
      <c r="BM8" s="298">
        <f t="shared" si="15"/>
        <v>0</v>
      </c>
    </row>
    <row r="9" spans="1:66" ht="12.75" x14ac:dyDescent="0.2">
      <c r="A9" s="132">
        <v>7070009</v>
      </c>
      <c r="B9" s="134" t="s">
        <v>64</v>
      </c>
      <c r="D9" s="27"/>
      <c r="E9" s="84"/>
      <c r="F9" s="28"/>
      <c r="G9" s="84"/>
      <c r="H9" s="29"/>
      <c r="I9" s="85"/>
      <c r="J9" s="30"/>
      <c r="K9" s="86"/>
      <c r="L9" s="30"/>
      <c r="M9" s="87"/>
      <c r="N9" s="80"/>
      <c r="O9" s="88"/>
      <c r="P9" s="81"/>
      <c r="Q9" s="88"/>
      <c r="R9" s="81"/>
      <c r="S9" s="89"/>
      <c r="T9" s="83"/>
      <c r="U9" s="90"/>
      <c r="V9" s="155"/>
      <c r="W9" s="299">
        <f t="shared" si="13"/>
        <v>0</v>
      </c>
      <c r="Y9" s="27"/>
      <c r="Z9" s="84"/>
      <c r="AA9" s="28"/>
      <c r="AB9" s="84"/>
      <c r="AC9" s="29"/>
      <c r="AD9" s="85"/>
      <c r="AE9" s="30"/>
      <c r="AF9" s="86"/>
      <c r="AG9" s="30"/>
      <c r="AH9" s="87"/>
      <c r="AI9" s="80"/>
      <c r="AJ9" s="88"/>
      <c r="AK9" s="81"/>
      <c r="AL9" s="88"/>
      <c r="AM9" s="81"/>
      <c r="AN9" s="89"/>
      <c r="AO9" s="83"/>
      <c r="AP9" s="90"/>
      <c r="AQ9" s="155"/>
      <c r="AR9" s="299">
        <f t="shared" si="14"/>
        <v>0</v>
      </c>
      <c r="AT9" s="27"/>
      <c r="AU9" s="84"/>
      <c r="AV9" s="28"/>
      <c r="AW9" s="84"/>
      <c r="AX9" s="29"/>
      <c r="AY9" s="85"/>
      <c r="AZ9" s="30"/>
      <c r="BA9" s="86"/>
      <c r="BB9" s="30"/>
      <c r="BC9" s="87"/>
      <c r="BD9" s="80"/>
      <c r="BE9" s="88"/>
      <c r="BF9" s="81"/>
      <c r="BG9" s="88"/>
      <c r="BH9" s="81"/>
      <c r="BI9" s="89"/>
      <c r="BJ9" s="83"/>
      <c r="BK9" s="90"/>
      <c r="BL9" s="155"/>
      <c r="BM9" s="299">
        <f t="shared" si="15"/>
        <v>0</v>
      </c>
    </row>
    <row r="10" spans="1:66" x14ac:dyDescent="0.2">
      <c r="A10" s="132">
        <v>7080000</v>
      </c>
      <c r="B10" s="134" t="s">
        <v>67</v>
      </c>
      <c r="D10" s="27"/>
      <c r="E10" s="28"/>
      <c r="F10" s="28"/>
      <c r="G10" s="28"/>
      <c r="H10" s="29"/>
      <c r="I10" s="79"/>
      <c r="J10" s="30"/>
      <c r="K10" s="30"/>
      <c r="L10" s="30"/>
      <c r="M10" s="31"/>
      <c r="N10" s="80"/>
      <c r="O10" s="81"/>
      <c r="P10" s="81"/>
      <c r="Q10" s="81"/>
      <c r="R10" s="81"/>
      <c r="S10" s="82"/>
      <c r="T10" s="83"/>
      <c r="U10" s="64"/>
      <c r="V10" s="29"/>
      <c r="W10" s="298">
        <f t="shared" si="13"/>
        <v>0</v>
      </c>
      <c r="Y10" s="27"/>
      <c r="Z10" s="28"/>
      <c r="AA10" s="28"/>
      <c r="AB10" s="28"/>
      <c r="AC10" s="29"/>
      <c r="AD10" s="79"/>
      <c r="AE10" s="30"/>
      <c r="AF10" s="30"/>
      <c r="AG10" s="30"/>
      <c r="AH10" s="31"/>
      <c r="AI10" s="80"/>
      <c r="AJ10" s="81"/>
      <c r="AK10" s="81"/>
      <c r="AL10" s="81"/>
      <c r="AM10" s="81"/>
      <c r="AN10" s="82"/>
      <c r="AO10" s="83"/>
      <c r="AP10" s="64"/>
      <c r="AQ10" s="29"/>
      <c r="AR10" s="298">
        <f t="shared" si="14"/>
        <v>0</v>
      </c>
      <c r="AT10" s="27"/>
      <c r="AU10" s="28"/>
      <c r="AV10" s="28"/>
      <c r="AW10" s="28"/>
      <c r="AX10" s="29"/>
      <c r="AY10" s="79"/>
      <c r="AZ10" s="30"/>
      <c r="BA10" s="30"/>
      <c r="BB10" s="30"/>
      <c r="BC10" s="31"/>
      <c r="BD10" s="80"/>
      <c r="BE10" s="81"/>
      <c r="BF10" s="81"/>
      <c r="BG10" s="81"/>
      <c r="BH10" s="81"/>
      <c r="BI10" s="82"/>
      <c r="BJ10" s="83"/>
      <c r="BK10" s="64"/>
      <c r="BL10" s="29"/>
      <c r="BM10" s="298">
        <f t="shared" si="15"/>
        <v>0</v>
      </c>
    </row>
    <row r="11" spans="1:66" x14ac:dyDescent="0.2">
      <c r="A11" s="132">
        <v>7080009</v>
      </c>
      <c r="B11" s="134" t="s">
        <v>68</v>
      </c>
      <c r="D11" s="27"/>
      <c r="E11" s="28"/>
      <c r="F11" s="28"/>
      <c r="G11" s="28"/>
      <c r="H11" s="29"/>
      <c r="I11" s="79"/>
      <c r="J11" s="30"/>
      <c r="K11" s="30"/>
      <c r="L11" s="30"/>
      <c r="M11" s="31"/>
      <c r="N11" s="80"/>
      <c r="O11" s="81"/>
      <c r="P11" s="81"/>
      <c r="Q11" s="81"/>
      <c r="R11" s="81"/>
      <c r="S11" s="82"/>
      <c r="T11" s="83"/>
      <c r="U11" s="64"/>
      <c r="V11" s="29"/>
      <c r="W11" s="298">
        <f t="shared" si="13"/>
        <v>0</v>
      </c>
      <c r="Y11" s="27"/>
      <c r="Z11" s="28"/>
      <c r="AA11" s="28"/>
      <c r="AB11" s="28"/>
      <c r="AC11" s="29"/>
      <c r="AD11" s="79"/>
      <c r="AE11" s="30"/>
      <c r="AF11" s="30"/>
      <c r="AG11" s="30"/>
      <c r="AH11" s="31"/>
      <c r="AI11" s="80"/>
      <c r="AJ11" s="81"/>
      <c r="AK11" s="81"/>
      <c r="AL11" s="81"/>
      <c r="AM11" s="81"/>
      <c r="AN11" s="82"/>
      <c r="AO11" s="83"/>
      <c r="AP11" s="64"/>
      <c r="AQ11" s="29"/>
      <c r="AR11" s="298">
        <f t="shared" si="14"/>
        <v>0</v>
      </c>
      <c r="AT11" s="27"/>
      <c r="AU11" s="28"/>
      <c r="AV11" s="28"/>
      <c r="AW11" s="28"/>
      <c r="AX11" s="29"/>
      <c r="AY11" s="79"/>
      <c r="AZ11" s="30"/>
      <c r="BA11" s="30"/>
      <c r="BB11" s="30"/>
      <c r="BC11" s="31"/>
      <c r="BD11" s="80"/>
      <c r="BE11" s="81"/>
      <c r="BF11" s="81"/>
      <c r="BG11" s="81"/>
      <c r="BH11" s="81"/>
      <c r="BI11" s="82"/>
      <c r="BJ11" s="83"/>
      <c r="BK11" s="64"/>
      <c r="BL11" s="29"/>
      <c r="BM11" s="298">
        <f t="shared" si="15"/>
        <v>0</v>
      </c>
    </row>
    <row r="12" spans="1:66" ht="12" customHeight="1" x14ac:dyDescent="0.2">
      <c r="A12" s="132">
        <v>7083000</v>
      </c>
      <c r="B12" s="134" t="s">
        <v>65</v>
      </c>
      <c r="D12" s="27"/>
      <c r="E12" s="28"/>
      <c r="F12" s="28"/>
      <c r="G12" s="28"/>
      <c r="H12" s="29"/>
      <c r="I12" s="79"/>
      <c r="J12" s="30"/>
      <c r="K12" s="30"/>
      <c r="L12" s="30"/>
      <c r="M12" s="31"/>
      <c r="N12" s="80"/>
      <c r="O12" s="81"/>
      <c r="P12" s="81"/>
      <c r="Q12" s="81"/>
      <c r="R12" s="81"/>
      <c r="S12" s="82"/>
      <c r="T12" s="83"/>
      <c r="U12" s="64"/>
      <c r="V12" s="29"/>
      <c r="W12" s="298">
        <f t="shared" si="13"/>
        <v>0</v>
      </c>
      <c r="Y12" s="27"/>
      <c r="Z12" s="28"/>
      <c r="AA12" s="28"/>
      <c r="AB12" s="28"/>
      <c r="AC12" s="29"/>
      <c r="AD12" s="79"/>
      <c r="AE12" s="30"/>
      <c r="AF12" s="30"/>
      <c r="AG12" s="30"/>
      <c r="AH12" s="31"/>
      <c r="AI12" s="80"/>
      <c r="AJ12" s="81"/>
      <c r="AK12" s="81"/>
      <c r="AL12" s="81"/>
      <c r="AM12" s="81"/>
      <c r="AN12" s="82"/>
      <c r="AO12" s="83"/>
      <c r="AP12" s="64"/>
      <c r="AQ12" s="29"/>
      <c r="AR12" s="298">
        <f t="shared" si="14"/>
        <v>0</v>
      </c>
      <c r="AT12" s="27"/>
      <c r="AU12" s="28"/>
      <c r="AV12" s="28"/>
      <c r="AW12" s="28"/>
      <c r="AX12" s="29"/>
      <c r="AY12" s="79"/>
      <c r="AZ12" s="30"/>
      <c r="BA12" s="30"/>
      <c r="BB12" s="30"/>
      <c r="BC12" s="31"/>
      <c r="BD12" s="80"/>
      <c r="BE12" s="81"/>
      <c r="BF12" s="81"/>
      <c r="BG12" s="81"/>
      <c r="BH12" s="81"/>
      <c r="BI12" s="82"/>
      <c r="BJ12" s="83"/>
      <c r="BK12" s="64"/>
      <c r="BL12" s="29"/>
      <c r="BM12" s="298">
        <f t="shared" si="15"/>
        <v>0</v>
      </c>
    </row>
    <row r="13" spans="1:66" ht="12.75" thickBot="1" x14ac:dyDescent="0.25">
      <c r="A13" s="132">
        <v>7083009</v>
      </c>
      <c r="B13" s="134" t="s">
        <v>66</v>
      </c>
      <c r="D13" s="35"/>
      <c r="E13" s="36"/>
      <c r="F13" s="36"/>
      <c r="G13" s="36"/>
      <c r="H13" s="37"/>
      <c r="I13" s="91"/>
      <c r="J13" s="38"/>
      <c r="K13" s="38"/>
      <c r="L13" s="38"/>
      <c r="M13" s="39"/>
      <c r="N13" s="92"/>
      <c r="O13" s="93"/>
      <c r="P13" s="93"/>
      <c r="Q13" s="93"/>
      <c r="R13" s="93"/>
      <c r="S13" s="94"/>
      <c r="T13" s="95"/>
      <c r="U13" s="96"/>
      <c r="V13" s="37"/>
      <c r="W13" s="300">
        <f t="shared" si="13"/>
        <v>0</v>
      </c>
      <c r="Y13" s="35"/>
      <c r="Z13" s="36"/>
      <c r="AA13" s="36"/>
      <c r="AB13" s="36"/>
      <c r="AC13" s="37"/>
      <c r="AD13" s="91"/>
      <c r="AE13" s="38"/>
      <c r="AF13" s="38"/>
      <c r="AG13" s="38"/>
      <c r="AH13" s="39"/>
      <c r="AI13" s="92"/>
      <c r="AJ13" s="93"/>
      <c r="AK13" s="93"/>
      <c r="AL13" s="93"/>
      <c r="AM13" s="93"/>
      <c r="AN13" s="94"/>
      <c r="AO13" s="95"/>
      <c r="AP13" s="96"/>
      <c r="AQ13" s="37"/>
      <c r="AR13" s="300">
        <f t="shared" si="14"/>
        <v>0</v>
      </c>
      <c r="AT13" s="35"/>
      <c r="AU13" s="36"/>
      <c r="AV13" s="36"/>
      <c r="AW13" s="36"/>
      <c r="AX13" s="37"/>
      <c r="AY13" s="91"/>
      <c r="AZ13" s="38"/>
      <c r="BA13" s="38"/>
      <c r="BB13" s="38"/>
      <c r="BC13" s="39"/>
      <c r="BD13" s="92"/>
      <c r="BE13" s="93"/>
      <c r="BF13" s="93"/>
      <c r="BG13" s="93"/>
      <c r="BH13" s="93"/>
      <c r="BI13" s="94"/>
      <c r="BJ13" s="95"/>
      <c r="BK13" s="96"/>
      <c r="BL13" s="37"/>
      <c r="BM13" s="300">
        <f t="shared" si="15"/>
        <v>0</v>
      </c>
    </row>
    <row r="14" spans="1:66" ht="12.75" thickBot="1" x14ac:dyDescent="0.25">
      <c r="A14" s="97">
        <v>74</v>
      </c>
      <c r="B14" s="6" t="s">
        <v>69</v>
      </c>
      <c r="D14" s="42">
        <f>SUM(D15:D25)</f>
        <v>0</v>
      </c>
      <c r="E14" s="43">
        <f t="shared" ref="E14:V14" si="16">SUM(E15:E25)</f>
        <v>0</v>
      </c>
      <c r="F14" s="43">
        <f t="shared" si="16"/>
        <v>0</v>
      </c>
      <c r="G14" s="43">
        <f t="shared" si="16"/>
        <v>0</v>
      </c>
      <c r="H14" s="44">
        <f t="shared" si="16"/>
        <v>0</v>
      </c>
      <c r="I14" s="98">
        <f t="shared" si="16"/>
        <v>0</v>
      </c>
      <c r="J14" s="45">
        <f t="shared" si="16"/>
        <v>0</v>
      </c>
      <c r="K14" s="45">
        <f t="shared" si="16"/>
        <v>0</v>
      </c>
      <c r="L14" s="45">
        <f t="shared" si="16"/>
        <v>0</v>
      </c>
      <c r="M14" s="46">
        <f t="shared" si="16"/>
        <v>0</v>
      </c>
      <c r="N14" s="99">
        <f t="shared" si="16"/>
        <v>0</v>
      </c>
      <c r="O14" s="100">
        <f t="shared" si="16"/>
        <v>0</v>
      </c>
      <c r="P14" s="100">
        <f t="shared" si="16"/>
        <v>0</v>
      </c>
      <c r="Q14" s="100">
        <f t="shared" si="16"/>
        <v>0</v>
      </c>
      <c r="R14" s="100">
        <f t="shared" si="16"/>
        <v>0</v>
      </c>
      <c r="S14" s="101">
        <f t="shared" si="16"/>
        <v>0</v>
      </c>
      <c r="T14" s="102">
        <f t="shared" si="16"/>
        <v>0</v>
      </c>
      <c r="U14" s="103">
        <f t="shared" si="16"/>
        <v>0</v>
      </c>
      <c r="V14" s="44">
        <f t="shared" si="16"/>
        <v>0</v>
      </c>
      <c r="W14" s="296">
        <f>SUM(W15:W25)</f>
        <v>0</v>
      </c>
      <c r="Y14" s="42">
        <f>SUM(Y15:Y25)</f>
        <v>0</v>
      </c>
      <c r="Z14" s="43">
        <f t="shared" ref="Z14" si="17">SUM(Z15:Z25)</f>
        <v>0</v>
      </c>
      <c r="AA14" s="43">
        <f t="shared" ref="AA14" si="18">SUM(AA15:AA25)</f>
        <v>0</v>
      </c>
      <c r="AB14" s="43">
        <f t="shared" ref="AB14" si="19">SUM(AB15:AB25)</f>
        <v>0</v>
      </c>
      <c r="AC14" s="44">
        <f t="shared" ref="AC14" si="20">SUM(AC15:AC25)</f>
        <v>0</v>
      </c>
      <c r="AD14" s="98">
        <f t="shared" ref="AD14" si="21">SUM(AD15:AD25)</f>
        <v>0</v>
      </c>
      <c r="AE14" s="45">
        <f t="shared" ref="AE14" si="22">SUM(AE15:AE25)</f>
        <v>0</v>
      </c>
      <c r="AF14" s="45">
        <f t="shared" ref="AF14" si="23">SUM(AF15:AF25)</f>
        <v>0</v>
      </c>
      <c r="AG14" s="45">
        <f t="shared" ref="AG14" si="24">SUM(AG15:AG25)</f>
        <v>0</v>
      </c>
      <c r="AH14" s="46">
        <f t="shared" ref="AH14" si="25">SUM(AH15:AH25)</f>
        <v>0</v>
      </c>
      <c r="AI14" s="99">
        <f t="shared" ref="AI14" si="26">SUM(AI15:AI25)</f>
        <v>0</v>
      </c>
      <c r="AJ14" s="100">
        <f t="shared" ref="AJ14" si="27">SUM(AJ15:AJ25)</f>
        <v>0</v>
      </c>
      <c r="AK14" s="100">
        <f t="shared" ref="AK14" si="28">SUM(AK15:AK25)</f>
        <v>0</v>
      </c>
      <c r="AL14" s="100">
        <f t="shared" ref="AL14" si="29">SUM(AL15:AL25)</f>
        <v>0</v>
      </c>
      <c r="AM14" s="100">
        <f t="shared" ref="AM14" si="30">SUM(AM15:AM25)</f>
        <v>0</v>
      </c>
      <c r="AN14" s="101">
        <f t="shared" ref="AN14" si="31">SUM(AN15:AN25)</f>
        <v>0</v>
      </c>
      <c r="AO14" s="102">
        <f t="shared" ref="AO14" si="32">SUM(AO15:AO25)</f>
        <v>0</v>
      </c>
      <c r="AP14" s="103">
        <f t="shared" ref="AP14" si="33">SUM(AP15:AP25)</f>
        <v>0</v>
      </c>
      <c r="AQ14" s="44">
        <f t="shared" ref="AQ14:AR14" si="34">SUM(AQ15:AQ25)</f>
        <v>0</v>
      </c>
      <c r="AR14" s="296">
        <f t="shared" si="34"/>
        <v>0</v>
      </c>
      <c r="AT14" s="42">
        <f t="shared" ref="AT14" si="35">SUM(AT15:AT25)</f>
        <v>0</v>
      </c>
      <c r="AU14" s="43">
        <f t="shared" ref="AU14" si="36">SUM(AU15:AU25)</f>
        <v>0</v>
      </c>
      <c r="AV14" s="43">
        <f t="shared" ref="AV14" si="37">SUM(AV15:AV25)</f>
        <v>0</v>
      </c>
      <c r="AW14" s="43">
        <f t="shared" ref="AW14" si="38">SUM(AW15:AW25)</f>
        <v>0</v>
      </c>
      <c r="AX14" s="44">
        <f t="shared" ref="AX14" si="39">SUM(AX15:AX25)</f>
        <v>0</v>
      </c>
      <c r="AY14" s="98">
        <f t="shared" ref="AY14" si="40">SUM(AY15:AY25)</f>
        <v>0</v>
      </c>
      <c r="AZ14" s="45">
        <f t="shared" ref="AZ14" si="41">SUM(AZ15:AZ25)</f>
        <v>0</v>
      </c>
      <c r="BA14" s="45">
        <f t="shared" ref="BA14" si="42">SUM(BA15:BA25)</f>
        <v>0</v>
      </c>
      <c r="BB14" s="45">
        <f t="shared" ref="BB14" si="43">SUM(BB15:BB25)</f>
        <v>0</v>
      </c>
      <c r="BC14" s="46">
        <f t="shared" ref="BC14" si="44">SUM(BC15:BC25)</f>
        <v>0</v>
      </c>
      <c r="BD14" s="99">
        <f>SUM(BD15:BD25)</f>
        <v>0</v>
      </c>
      <c r="BE14" s="100">
        <f t="shared" ref="BE14" si="45">SUM(BE15:BE25)</f>
        <v>0</v>
      </c>
      <c r="BF14" s="100">
        <f t="shared" ref="BF14" si="46">SUM(BF15:BF25)</f>
        <v>0</v>
      </c>
      <c r="BG14" s="100">
        <f t="shared" ref="BG14" si="47">SUM(BG15:BG25)</f>
        <v>0</v>
      </c>
      <c r="BH14" s="100">
        <f t="shared" ref="BH14" si="48">SUM(BH15:BH25)</f>
        <v>0</v>
      </c>
      <c r="BI14" s="101">
        <f t="shared" ref="BI14" si="49">SUM(BI15:BI25)</f>
        <v>0</v>
      </c>
      <c r="BJ14" s="102">
        <f t="shared" ref="BJ14" si="50">SUM(BJ15:BJ25)</f>
        <v>0</v>
      </c>
      <c r="BK14" s="103">
        <f t="shared" ref="BK14" si="51">SUM(BK15:BK25)</f>
        <v>0</v>
      </c>
      <c r="BL14" s="44">
        <f t="shared" ref="BL14:BM14" si="52">SUM(BL15:BL25)</f>
        <v>0</v>
      </c>
      <c r="BM14" s="296">
        <f t="shared" si="52"/>
        <v>0</v>
      </c>
    </row>
    <row r="15" spans="1:66" x14ac:dyDescent="0.2">
      <c r="A15" s="104">
        <v>7400009</v>
      </c>
      <c r="B15" s="105" t="s">
        <v>117</v>
      </c>
      <c r="D15" s="20"/>
      <c r="E15" s="47"/>
      <c r="F15" s="47"/>
      <c r="G15" s="47"/>
      <c r="H15" s="48"/>
      <c r="I15" s="73"/>
      <c r="J15" s="21"/>
      <c r="K15" s="21"/>
      <c r="L15" s="21"/>
      <c r="M15" s="22"/>
      <c r="N15" s="74"/>
      <c r="O15" s="75"/>
      <c r="P15" s="75"/>
      <c r="Q15" s="75"/>
      <c r="R15" s="75"/>
      <c r="S15" s="76"/>
      <c r="T15" s="77"/>
      <c r="U15" s="78"/>
      <c r="V15" s="48"/>
      <c r="W15" s="297">
        <f t="shared" ref="W15" si="53">SUM(D15:V15)</f>
        <v>0</v>
      </c>
      <c r="Y15" s="20"/>
      <c r="Z15" s="47"/>
      <c r="AA15" s="47"/>
      <c r="AB15" s="47"/>
      <c r="AC15" s="48"/>
      <c r="AD15" s="73"/>
      <c r="AE15" s="21"/>
      <c r="AF15" s="21"/>
      <c r="AG15" s="21"/>
      <c r="AH15" s="22"/>
      <c r="AI15" s="74"/>
      <c r="AJ15" s="75"/>
      <c r="AK15" s="75"/>
      <c r="AL15" s="75"/>
      <c r="AM15" s="75"/>
      <c r="AN15" s="76"/>
      <c r="AO15" s="77"/>
      <c r="AP15" s="78"/>
      <c r="AQ15" s="48"/>
      <c r="AR15" s="297">
        <f t="shared" ref="AR15" si="54">SUM(Y15:AQ15)</f>
        <v>0</v>
      </c>
      <c r="AT15" s="20"/>
      <c r="AU15" s="47"/>
      <c r="AV15" s="47"/>
      <c r="AW15" s="47"/>
      <c r="AX15" s="48"/>
      <c r="AY15" s="73"/>
      <c r="AZ15" s="21"/>
      <c r="BA15" s="21"/>
      <c r="BB15" s="21"/>
      <c r="BC15" s="22"/>
      <c r="BD15" s="74"/>
      <c r="BE15" s="75"/>
      <c r="BF15" s="75"/>
      <c r="BG15" s="75"/>
      <c r="BH15" s="75"/>
      <c r="BI15" s="76"/>
      <c r="BJ15" s="77"/>
      <c r="BK15" s="78"/>
      <c r="BL15" s="48"/>
      <c r="BM15" s="297">
        <f t="shared" ref="BM15" si="55">SUM(AT15:BL15)</f>
        <v>0</v>
      </c>
    </row>
    <row r="16" spans="1:66" x14ac:dyDescent="0.2">
      <c r="A16" s="104">
        <v>7410000</v>
      </c>
      <c r="B16" s="105" t="s">
        <v>70</v>
      </c>
      <c r="D16" s="20"/>
      <c r="E16" s="47"/>
      <c r="F16" s="47"/>
      <c r="G16" s="47"/>
      <c r="H16" s="48"/>
      <c r="I16" s="73"/>
      <c r="J16" s="21"/>
      <c r="K16" s="21"/>
      <c r="L16" s="21"/>
      <c r="M16" s="22"/>
      <c r="N16" s="74"/>
      <c r="O16" s="75"/>
      <c r="P16" s="75"/>
      <c r="Q16" s="75"/>
      <c r="R16" s="75"/>
      <c r="S16" s="76"/>
      <c r="T16" s="77"/>
      <c r="U16" s="78"/>
      <c r="V16" s="48"/>
      <c r="W16" s="297">
        <f t="shared" si="13"/>
        <v>0</v>
      </c>
      <c r="Y16" s="20"/>
      <c r="Z16" s="47"/>
      <c r="AA16" s="47"/>
      <c r="AB16" s="47"/>
      <c r="AC16" s="48"/>
      <c r="AD16" s="73"/>
      <c r="AE16" s="21"/>
      <c r="AF16" s="21"/>
      <c r="AG16" s="21"/>
      <c r="AH16" s="22"/>
      <c r="AI16" s="74"/>
      <c r="AJ16" s="75"/>
      <c r="AK16" s="75"/>
      <c r="AL16" s="75"/>
      <c r="AM16" s="75"/>
      <c r="AN16" s="76"/>
      <c r="AO16" s="77"/>
      <c r="AP16" s="78"/>
      <c r="AQ16" s="48"/>
      <c r="AR16" s="297">
        <f t="shared" si="14"/>
        <v>0</v>
      </c>
      <c r="AT16" s="20"/>
      <c r="AU16" s="47"/>
      <c r="AV16" s="47"/>
      <c r="AW16" s="47"/>
      <c r="AX16" s="48"/>
      <c r="AY16" s="73"/>
      <c r="AZ16" s="21"/>
      <c r="BA16" s="21"/>
      <c r="BB16" s="21"/>
      <c r="BC16" s="22"/>
      <c r="BD16" s="74"/>
      <c r="BE16" s="75"/>
      <c r="BF16" s="75"/>
      <c r="BG16" s="75"/>
      <c r="BH16" s="75"/>
      <c r="BI16" s="76"/>
      <c r="BJ16" s="77"/>
      <c r="BK16" s="78"/>
      <c r="BL16" s="48"/>
      <c r="BM16" s="297">
        <f t="shared" si="15"/>
        <v>0</v>
      </c>
    </row>
    <row r="17" spans="1:65" x14ac:dyDescent="0.2">
      <c r="A17" s="61">
        <v>7411000</v>
      </c>
      <c r="B17" s="26" t="s">
        <v>71</v>
      </c>
      <c r="D17" s="27"/>
      <c r="E17" s="28"/>
      <c r="F17" s="28"/>
      <c r="G17" s="28"/>
      <c r="H17" s="29"/>
      <c r="I17" s="79"/>
      <c r="J17" s="30"/>
      <c r="K17" s="30"/>
      <c r="L17" s="30"/>
      <c r="M17" s="31"/>
      <c r="N17" s="80"/>
      <c r="O17" s="81"/>
      <c r="P17" s="81"/>
      <c r="Q17" s="81"/>
      <c r="R17" s="81"/>
      <c r="S17" s="82"/>
      <c r="T17" s="83"/>
      <c r="U17" s="64"/>
      <c r="V17" s="29"/>
      <c r="W17" s="298">
        <f t="shared" si="13"/>
        <v>0</v>
      </c>
      <c r="Y17" s="27"/>
      <c r="Z17" s="28"/>
      <c r="AA17" s="28"/>
      <c r="AB17" s="28"/>
      <c r="AC17" s="29"/>
      <c r="AD17" s="79"/>
      <c r="AE17" s="30"/>
      <c r="AF17" s="30"/>
      <c r="AG17" s="30"/>
      <c r="AH17" s="31"/>
      <c r="AI17" s="80"/>
      <c r="AJ17" s="81"/>
      <c r="AK17" s="81"/>
      <c r="AL17" s="81"/>
      <c r="AM17" s="81"/>
      <c r="AN17" s="82"/>
      <c r="AO17" s="83"/>
      <c r="AP17" s="64"/>
      <c r="AQ17" s="29"/>
      <c r="AR17" s="298">
        <f t="shared" si="14"/>
        <v>0</v>
      </c>
      <c r="AT17" s="27"/>
      <c r="AU17" s="28"/>
      <c r="AV17" s="28"/>
      <c r="AW17" s="28"/>
      <c r="AX17" s="29"/>
      <c r="AY17" s="79"/>
      <c r="AZ17" s="30"/>
      <c r="BA17" s="30"/>
      <c r="BB17" s="30"/>
      <c r="BC17" s="31"/>
      <c r="BD17" s="80"/>
      <c r="BE17" s="81"/>
      <c r="BF17" s="81"/>
      <c r="BG17" s="81"/>
      <c r="BH17" s="81"/>
      <c r="BI17" s="82"/>
      <c r="BJ17" s="83"/>
      <c r="BK17" s="64"/>
      <c r="BL17" s="29"/>
      <c r="BM17" s="298">
        <f t="shared" si="15"/>
        <v>0</v>
      </c>
    </row>
    <row r="18" spans="1:65" x14ac:dyDescent="0.2">
      <c r="A18" s="61">
        <v>7412000</v>
      </c>
      <c r="B18" s="26" t="s">
        <v>72</v>
      </c>
      <c r="D18" s="27"/>
      <c r="E18" s="28"/>
      <c r="F18" s="28"/>
      <c r="G18" s="28"/>
      <c r="H18" s="29"/>
      <c r="I18" s="79"/>
      <c r="J18" s="30"/>
      <c r="K18" s="30"/>
      <c r="L18" s="30"/>
      <c r="M18" s="31"/>
      <c r="N18" s="80"/>
      <c r="O18" s="81"/>
      <c r="P18" s="81"/>
      <c r="Q18" s="81"/>
      <c r="R18" s="81"/>
      <c r="S18" s="82"/>
      <c r="T18" s="83"/>
      <c r="U18" s="64"/>
      <c r="V18" s="29"/>
      <c r="W18" s="298">
        <f t="shared" si="13"/>
        <v>0</v>
      </c>
      <c r="Y18" s="27"/>
      <c r="Z18" s="28"/>
      <c r="AA18" s="28"/>
      <c r="AB18" s="28"/>
      <c r="AC18" s="29"/>
      <c r="AD18" s="79"/>
      <c r="AE18" s="30"/>
      <c r="AF18" s="30"/>
      <c r="AG18" s="30"/>
      <c r="AH18" s="31"/>
      <c r="AI18" s="80"/>
      <c r="AJ18" s="81"/>
      <c r="AK18" s="81"/>
      <c r="AL18" s="81"/>
      <c r="AM18" s="81"/>
      <c r="AN18" s="82"/>
      <c r="AO18" s="83"/>
      <c r="AP18" s="64"/>
      <c r="AQ18" s="29"/>
      <c r="AR18" s="298">
        <f t="shared" si="14"/>
        <v>0</v>
      </c>
      <c r="AT18" s="27"/>
      <c r="AU18" s="28"/>
      <c r="AV18" s="28"/>
      <c r="AW18" s="28"/>
      <c r="AX18" s="29"/>
      <c r="AY18" s="79"/>
      <c r="AZ18" s="30"/>
      <c r="BA18" s="30"/>
      <c r="BB18" s="30"/>
      <c r="BC18" s="31"/>
      <c r="BD18" s="80"/>
      <c r="BE18" s="81"/>
      <c r="BF18" s="81"/>
      <c r="BG18" s="81"/>
      <c r="BH18" s="81"/>
      <c r="BI18" s="82"/>
      <c r="BJ18" s="83"/>
      <c r="BK18" s="64"/>
      <c r="BL18" s="29"/>
      <c r="BM18" s="298">
        <f t="shared" si="15"/>
        <v>0</v>
      </c>
    </row>
    <row r="19" spans="1:65" ht="12" customHeight="1" x14ac:dyDescent="0.2">
      <c r="A19" s="61">
        <v>7413000</v>
      </c>
      <c r="B19" s="26" t="s">
        <v>73</v>
      </c>
      <c r="D19" s="27"/>
      <c r="E19" s="28"/>
      <c r="F19" s="28"/>
      <c r="G19" s="28"/>
      <c r="H19" s="29"/>
      <c r="I19" s="79"/>
      <c r="J19" s="30"/>
      <c r="K19" s="30"/>
      <c r="L19" s="30"/>
      <c r="M19" s="31"/>
      <c r="N19" s="80"/>
      <c r="O19" s="81"/>
      <c r="P19" s="81"/>
      <c r="Q19" s="81"/>
      <c r="R19" s="81"/>
      <c r="S19" s="82"/>
      <c r="T19" s="83"/>
      <c r="U19" s="64"/>
      <c r="V19" s="29"/>
      <c r="W19" s="298">
        <f t="shared" si="13"/>
        <v>0</v>
      </c>
      <c r="Y19" s="27"/>
      <c r="Z19" s="28"/>
      <c r="AA19" s="28"/>
      <c r="AB19" s="28"/>
      <c r="AC19" s="29"/>
      <c r="AD19" s="79"/>
      <c r="AE19" s="30"/>
      <c r="AF19" s="30"/>
      <c r="AG19" s="30"/>
      <c r="AH19" s="31"/>
      <c r="AI19" s="80"/>
      <c r="AJ19" s="81"/>
      <c r="AK19" s="81"/>
      <c r="AL19" s="81"/>
      <c r="AM19" s="81"/>
      <c r="AN19" s="82"/>
      <c r="AO19" s="83"/>
      <c r="AP19" s="64"/>
      <c r="AQ19" s="29"/>
      <c r="AR19" s="298">
        <f t="shared" si="14"/>
        <v>0</v>
      </c>
      <c r="AT19" s="27"/>
      <c r="AU19" s="28"/>
      <c r="AV19" s="28"/>
      <c r="AW19" s="28"/>
      <c r="AX19" s="29"/>
      <c r="AY19" s="79"/>
      <c r="AZ19" s="30"/>
      <c r="BA19" s="30"/>
      <c r="BB19" s="30"/>
      <c r="BC19" s="31"/>
      <c r="BD19" s="80"/>
      <c r="BE19" s="81"/>
      <c r="BF19" s="81"/>
      <c r="BG19" s="81"/>
      <c r="BH19" s="81"/>
      <c r="BI19" s="82"/>
      <c r="BJ19" s="83"/>
      <c r="BK19" s="64"/>
      <c r="BL19" s="29"/>
      <c r="BM19" s="298">
        <f t="shared" si="15"/>
        <v>0</v>
      </c>
    </row>
    <row r="20" spans="1:65" x14ac:dyDescent="0.2">
      <c r="A20" s="61">
        <v>7414000</v>
      </c>
      <c r="B20" s="26" t="s">
        <v>74</v>
      </c>
      <c r="D20" s="27"/>
      <c r="E20" s="28"/>
      <c r="F20" s="28"/>
      <c r="G20" s="28"/>
      <c r="H20" s="29"/>
      <c r="I20" s="79"/>
      <c r="J20" s="30"/>
      <c r="K20" s="30"/>
      <c r="L20" s="30"/>
      <c r="M20" s="31"/>
      <c r="N20" s="80"/>
      <c r="O20" s="81"/>
      <c r="P20" s="81"/>
      <c r="Q20" s="81"/>
      <c r="R20" s="81"/>
      <c r="S20" s="82"/>
      <c r="T20" s="83"/>
      <c r="U20" s="64"/>
      <c r="V20" s="29"/>
      <c r="W20" s="298">
        <f t="shared" si="13"/>
        <v>0</v>
      </c>
      <c r="Y20" s="27"/>
      <c r="Z20" s="28"/>
      <c r="AA20" s="28"/>
      <c r="AB20" s="28"/>
      <c r="AC20" s="29"/>
      <c r="AD20" s="79"/>
      <c r="AE20" s="30"/>
      <c r="AF20" s="30"/>
      <c r="AG20" s="30"/>
      <c r="AH20" s="31"/>
      <c r="AI20" s="80"/>
      <c r="AJ20" s="81"/>
      <c r="AK20" s="81"/>
      <c r="AL20" s="81"/>
      <c r="AM20" s="81"/>
      <c r="AN20" s="82"/>
      <c r="AO20" s="83"/>
      <c r="AP20" s="64"/>
      <c r="AQ20" s="29"/>
      <c r="AR20" s="298">
        <f t="shared" si="14"/>
        <v>0</v>
      </c>
      <c r="AT20" s="27"/>
      <c r="AU20" s="28"/>
      <c r="AV20" s="28"/>
      <c r="AW20" s="28"/>
      <c r="AX20" s="29"/>
      <c r="AY20" s="79"/>
      <c r="AZ20" s="30"/>
      <c r="BA20" s="30"/>
      <c r="BB20" s="30"/>
      <c r="BC20" s="31"/>
      <c r="BD20" s="80"/>
      <c r="BE20" s="81"/>
      <c r="BF20" s="81"/>
      <c r="BG20" s="81"/>
      <c r="BH20" s="81"/>
      <c r="BI20" s="82"/>
      <c r="BJ20" s="83"/>
      <c r="BK20" s="64"/>
      <c r="BL20" s="29"/>
      <c r="BM20" s="298">
        <f t="shared" si="15"/>
        <v>0</v>
      </c>
    </row>
    <row r="21" spans="1:65" x14ac:dyDescent="0.2">
      <c r="A21" s="61">
        <v>7414009</v>
      </c>
      <c r="B21" s="26" t="s">
        <v>118</v>
      </c>
      <c r="D21" s="27"/>
      <c r="E21" s="28"/>
      <c r="F21" s="28"/>
      <c r="G21" s="28"/>
      <c r="H21" s="29"/>
      <c r="I21" s="79"/>
      <c r="J21" s="30"/>
      <c r="K21" s="30"/>
      <c r="L21" s="30"/>
      <c r="M21" s="31"/>
      <c r="N21" s="80"/>
      <c r="O21" s="81"/>
      <c r="P21" s="81"/>
      <c r="Q21" s="81"/>
      <c r="R21" s="81"/>
      <c r="S21" s="82"/>
      <c r="T21" s="83"/>
      <c r="U21" s="64"/>
      <c r="V21" s="29"/>
      <c r="W21" s="298">
        <f t="shared" si="13"/>
        <v>0</v>
      </c>
      <c r="Y21" s="27"/>
      <c r="Z21" s="28"/>
      <c r="AA21" s="28"/>
      <c r="AB21" s="28"/>
      <c r="AC21" s="29"/>
      <c r="AD21" s="79"/>
      <c r="AE21" s="30"/>
      <c r="AF21" s="30"/>
      <c r="AG21" s="30"/>
      <c r="AH21" s="31"/>
      <c r="AI21" s="80"/>
      <c r="AJ21" s="81"/>
      <c r="AK21" s="81"/>
      <c r="AL21" s="81"/>
      <c r="AM21" s="81"/>
      <c r="AN21" s="82"/>
      <c r="AO21" s="83"/>
      <c r="AP21" s="64"/>
      <c r="AQ21" s="29"/>
      <c r="AR21" s="298">
        <f t="shared" si="14"/>
        <v>0</v>
      </c>
      <c r="AT21" s="27"/>
      <c r="AU21" s="28"/>
      <c r="AV21" s="28"/>
      <c r="AW21" s="28"/>
      <c r="AX21" s="29"/>
      <c r="AY21" s="79"/>
      <c r="AZ21" s="30"/>
      <c r="BA21" s="30"/>
      <c r="BB21" s="30"/>
      <c r="BC21" s="31"/>
      <c r="BD21" s="80"/>
      <c r="BE21" s="81"/>
      <c r="BF21" s="81"/>
      <c r="BG21" s="81"/>
      <c r="BH21" s="81"/>
      <c r="BI21" s="82"/>
      <c r="BJ21" s="83"/>
      <c r="BK21" s="64"/>
      <c r="BL21" s="29"/>
      <c r="BM21" s="298">
        <f t="shared" si="15"/>
        <v>0</v>
      </c>
    </row>
    <row r="22" spans="1:65" x14ac:dyDescent="0.2">
      <c r="A22" s="61">
        <v>7415000</v>
      </c>
      <c r="B22" s="26" t="s">
        <v>75</v>
      </c>
      <c r="D22" s="27"/>
      <c r="E22" s="28"/>
      <c r="F22" s="28"/>
      <c r="G22" s="28"/>
      <c r="H22" s="29"/>
      <c r="I22" s="79"/>
      <c r="J22" s="30"/>
      <c r="K22" s="30"/>
      <c r="L22" s="30"/>
      <c r="M22" s="31"/>
      <c r="N22" s="80"/>
      <c r="O22" s="81"/>
      <c r="P22" s="81"/>
      <c r="Q22" s="81"/>
      <c r="R22" s="81"/>
      <c r="S22" s="82"/>
      <c r="T22" s="83"/>
      <c r="U22" s="64"/>
      <c r="V22" s="29"/>
      <c r="W22" s="298">
        <f t="shared" si="13"/>
        <v>0</v>
      </c>
      <c r="Y22" s="27"/>
      <c r="Z22" s="28"/>
      <c r="AA22" s="28"/>
      <c r="AB22" s="28"/>
      <c r="AC22" s="29"/>
      <c r="AD22" s="79"/>
      <c r="AE22" s="30"/>
      <c r="AF22" s="30"/>
      <c r="AG22" s="30"/>
      <c r="AH22" s="31"/>
      <c r="AI22" s="80"/>
      <c r="AJ22" s="81"/>
      <c r="AK22" s="81"/>
      <c r="AL22" s="81"/>
      <c r="AM22" s="81"/>
      <c r="AN22" s="82"/>
      <c r="AO22" s="83"/>
      <c r="AP22" s="64"/>
      <c r="AQ22" s="29"/>
      <c r="AR22" s="298">
        <f t="shared" si="14"/>
        <v>0</v>
      </c>
      <c r="AT22" s="27"/>
      <c r="AU22" s="28"/>
      <c r="AV22" s="28"/>
      <c r="AW22" s="28"/>
      <c r="AX22" s="29"/>
      <c r="AY22" s="79"/>
      <c r="AZ22" s="30"/>
      <c r="BA22" s="30"/>
      <c r="BB22" s="30"/>
      <c r="BC22" s="31"/>
      <c r="BD22" s="80"/>
      <c r="BE22" s="81"/>
      <c r="BF22" s="81"/>
      <c r="BG22" s="81"/>
      <c r="BH22" s="81"/>
      <c r="BI22" s="82"/>
      <c r="BJ22" s="83"/>
      <c r="BK22" s="64"/>
      <c r="BL22" s="29"/>
      <c r="BM22" s="298">
        <f t="shared" si="15"/>
        <v>0</v>
      </c>
    </row>
    <row r="23" spans="1:65" x14ac:dyDescent="0.2">
      <c r="A23" s="61">
        <v>7416000</v>
      </c>
      <c r="B23" s="26" t="s">
        <v>76</v>
      </c>
      <c r="D23" s="27"/>
      <c r="E23" s="28"/>
      <c r="F23" s="28"/>
      <c r="G23" s="28"/>
      <c r="H23" s="29"/>
      <c r="I23" s="79"/>
      <c r="J23" s="30"/>
      <c r="K23" s="30"/>
      <c r="L23" s="30"/>
      <c r="M23" s="31"/>
      <c r="N23" s="80"/>
      <c r="O23" s="81"/>
      <c r="P23" s="81"/>
      <c r="Q23" s="81"/>
      <c r="R23" s="81"/>
      <c r="S23" s="82"/>
      <c r="T23" s="83"/>
      <c r="U23" s="64"/>
      <c r="V23" s="29"/>
      <c r="W23" s="298">
        <f t="shared" si="13"/>
        <v>0</v>
      </c>
      <c r="Y23" s="27"/>
      <c r="Z23" s="28"/>
      <c r="AA23" s="28"/>
      <c r="AB23" s="28"/>
      <c r="AC23" s="29"/>
      <c r="AD23" s="79"/>
      <c r="AE23" s="30"/>
      <c r="AF23" s="30"/>
      <c r="AG23" s="30"/>
      <c r="AH23" s="31"/>
      <c r="AI23" s="80"/>
      <c r="AJ23" s="81"/>
      <c r="AK23" s="81"/>
      <c r="AL23" s="81"/>
      <c r="AM23" s="81"/>
      <c r="AN23" s="82"/>
      <c r="AO23" s="83"/>
      <c r="AP23" s="64"/>
      <c r="AQ23" s="29"/>
      <c r="AR23" s="298">
        <f t="shared" si="14"/>
        <v>0</v>
      </c>
      <c r="AT23" s="27"/>
      <c r="AU23" s="28"/>
      <c r="AV23" s="28"/>
      <c r="AW23" s="28"/>
      <c r="AX23" s="29"/>
      <c r="AY23" s="79"/>
      <c r="AZ23" s="30"/>
      <c r="BA23" s="30"/>
      <c r="BB23" s="30"/>
      <c r="BC23" s="31"/>
      <c r="BD23" s="80"/>
      <c r="BE23" s="81"/>
      <c r="BF23" s="81"/>
      <c r="BG23" s="81"/>
      <c r="BH23" s="81"/>
      <c r="BI23" s="82"/>
      <c r="BJ23" s="83"/>
      <c r="BK23" s="64"/>
      <c r="BL23" s="29"/>
      <c r="BM23" s="298">
        <f t="shared" si="15"/>
        <v>0</v>
      </c>
    </row>
    <row r="24" spans="1:65" x14ac:dyDescent="0.2">
      <c r="A24" s="61">
        <v>7470000</v>
      </c>
      <c r="B24" s="26" t="s">
        <v>86</v>
      </c>
      <c r="C24" s="114"/>
      <c r="D24" s="27"/>
      <c r="E24" s="28"/>
      <c r="F24" s="28"/>
      <c r="G24" s="28"/>
      <c r="H24" s="29"/>
      <c r="I24" s="79"/>
      <c r="J24" s="30"/>
      <c r="K24" s="30"/>
      <c r="L24" s="30"/>
      <c r="M24" s="31"/>
      <c r="N24" s="80"/>
      <c r="O24" s="81"/>
      <c r="P24" s="81"/>
      <c r="Q24" s="81"/>
      <c r="R24" s="81"/>
      <c r="S24" s="82"/>
      <c r="T24" s="83"/>
      <c r="U24" s="64"/>
      <c r="V24" s="29"/>
      <c r="W24" s="298">
        <f>SUM(D24:V24)</f>
        <v>0</v>
      </c>
      <c r="Y24" s="27"/>
      <c r="Z24" s="28"/>
      <c r="AA24" s="28"/>
      <c r="AB24" s="28"/>
      <c r="AC24" s="29"/>
      <c r="AD24" s="79"/>
      <c r="AE24" s="30"/>
      <c r="AF24" s="30"/>
      <c r="AG24" s="30"/>
      <c r="AH24" s="31"/>
      <c r="AI24" s="80"/>
      <c r="AJ24" s="81"/>
      <c r="AK24" s="81"/>
      <c r="AL24" s="81"/>
      <c r="AM24" s="81"/>
      <c r="AN24" s="82"/>
      <c r="AO24" s="83"/>
      <c r="AP24" s="64"/>
      <c r="AQ24" s="29"/>
      <c r="AR24" s="298">
        <f>SUM(Y24:AQ24)</f>
        <v>0</v>
      </c>
      <c r="AT24" s="27"/>
      <c r="AU24" s="28"/>
      <c r="AV24" s="28"/>
      <c r="AW24" s="28"/>
      <c r="AX24" s="29"/>
      <c r="AY24" s="79"/>
      <c r="AZ24" s="30"/>
      <c r="BA24" s="30"/>
      <c r="BB24" s="30"/>
      <c r="BC24" s="31"/>
      <c r="BD24" s="80"/>
      <c r="BE24" s="81"/>
      <c r="BF24" s="81"/>
      <c r="BG24" s="81"/>
      <c r="BH24" s="81"/>
      <c r="BI24" s="82"/>
      <c r="BJ24" s="83"/>
      <c r="BK24" s="64"/>
      <c r="BL24" s="29"/>
      <c r="BM24" s="298">
        <f>SUM(AT24:BL24)</f>
        <v>0</v>
      </c>
    </row>
    <row r="25" spans="1:65" ht="13.5" thickBot="1" x14ac:dyDescent="0.25">
      <c r="A25" s="61">
        <v>7480000</v>
      </c>
      <c r="B25" s="26" t="s">
        <v>77</v>
      </c>
      <c r="D25" s="35"/>
      <c r="E25" s="106"/>
      <c r="F25" s="36"/>
      <c r="G25" s="106"/>
      <c r="H25" s="37"/>
      <c r="I25" s="107"/>
      <c r="J25" s="38"/>
      <c r="K25" s="108"/>
      <c r="L25" s="38"/>
      <c r="M25" s="109"/>
      <c r="N25" s="92"/>
      <c r="O25" s="110"/>
      <c r="P25" s="93"/>
      <c r="Q25" s="110"/>
      <c r="R25" s="93"/>
      <c r="S25" s="111"/>
      <c r="T25" s="95"/>
      <c r="U25" s="112"/>
      <c r="V25" s="156"/>
      <c r="W25" s="301">
        <f t="shared" si="13"/>
        <v>0</v>
      </c>
      <c r="Y25" s="35"/>
      <c r="Z25" s="106"/>
      <c r="AA25" s="36"/>
      <c r="AB25" s="106"/>
      <c r="AC25" s="37"/>
      <c r="AD25" s="107"/>
      <c r="AE25" s="38"/>
      <c r="AF25" s="108"/>
      <c r="AG25" s="38"/>
      <c r="AH25" s="109"/>
      <c r="AI25" s="92"/>
      <c r="AJ25" s="110"/>
      <c r="AK25" s="93"/>
      <c r="AL25" s="110"/>
      <c r="AM25" s="93"/>
      <c r="AN25" s="111"/>
      <c r="AO25" s="95"/>
      <c r="AP25" s="112"/>
      <c r="AQ25" s="156"/>
      <c r="AR25" s="301">
        <f t="shared" si="14"/>
        <v>0</v>
      </c>
      <c r="AT25" s="35"/>
      <c r="AU25" s="106"/>
      <c r="AV25" s="36"/>
      <c r="AW25" s="106"/>
      <c r="AX25" s="37"/>
      <c r="AY25" s="107"/>
      <c r="AZ25" s="38"/>
      <c r="BA25" s="108"/>
      <c r="BB25" s="38"/>
      <c r="BC25" s="109"/>
      <c r="BD25" s="92"/>
      <c r="BE25" s="110"/>
      <c r="BF25" s="93"/>
      <c r="BG25" s="110"/>
      <c r="BH25" s="93"/>
      <c r="BI25" s="111"/>
      <c r="BJ25" s="95"/>
      <c r="BK25" s="112"/>
      <c r="BL25" s="156"/>
      <c r="BM25" s="301">
        <f t="shared" si="15"/>
        <v>0</v>
      </c>
    </row>
    <row r="26" spans="1:65" ht="12.75" thickBot="1" x14ac:dyDescent="0.25">
      <c r="A26" s="113">
        <v>75</v>
      </c>
      <c r="B26" s="6" t="s">
        <v>78</v>
      </c>
      <c r="D26" s="42">
        <f>SUM(D27:D35)</f>
        <v>0</v>
      </c>
      <c r="E26" s="43">
        <f t="shared" ref="E26:W26" si="56">SUM(E27:E35)</f>
        <v>0</v>
      </c>
      <c r="F26" s="43">
        <f t="shared" si="56"/>
        <v>0</v>
      </c>
      <c r="G26" s="43">
        <f t="shared" si="56"/>
        <v>0</v>
      </c>
      <c r="H26" s="44">
        <f t="shared" si="56"/>
        <v>0</v>
      </c>
      <c r="I26" s="98">
        <f t="shared" si="56"/>
        <v>0</v>
      </c>
      <c r="J26" s="45">
        <f t="shared" si="56"/>
        <v>0</v>
      </c>
      <c r="K26" s="45">
        <f t="shared" si="56"/>
        <v>0</v>
      </c>
      <c r="L26" s="45">
        <f t="shared" si="56"/>
        <v>0</v>
      </c>
      <c r="M26" s="46">
        <f t="shared" si="56"/>
        <v>0</v>
      </c>
      <c r="N26" s="99">
        <f t="shared" si="56"/>
        <v>0</v>
      </c>
      <c r="O26" s="100">
        <f t="shared" si="56"/>
        <v>0</v>
      </c>
      <c r="P26" s="100">
        <f t="shared" si="56"/>
        <v>0</v>
      </c>
      <c r="Q26" s="100">
        <f t="shared" si="56"/>
        <v>0</v>
      </c>
      <c r="R26" s="100">
        <f t="shared" si="56"/>
        <v>0</v>
      </c>
      <c r="S26" s="101">
        <f t="shared" si="56"/>
        <v>0</v>
      </c>
      <c r="T26" s="102">
        <f>SUM(T27:T35)</f>
        <v>0</v>
      </c>
      <c r="U26" s="103">
        <f t="shared" si="56"/>
        <v>0</v>
      </c>
      <c r="V26" s="44">
        <f t="shared" si="56"/>
        <v>0</v>
      </c>
      <c r="W26" s="296">
        <f t="shared" si="56"/>
        <v>0</v>
      </c>
      <c r="Y26" s="42">
        <f>SUM(Y27:Y35)</f>
        <v>0</v>
      </c>
      <c r="Z26" s="43">
        <f t="shared" ref="Z26" si="57">SUM(Z27:Z35)</f>
        <v>0</v>
      </c>
      <c r="AA26" s="43">
        <f t="shared" ref="AA26" si="58">SUM(AA27:AA35)</f>
        <v>0</v>
      </c>
      <c r="AB26" s="43">
        <f t="shared" ref="AB26" si="59">SUM(AB27:AB35)</f>
        <v>0</v>
      </c>
      <c r="AC26" s="44">
        <f t="shared" ref="AC26" si="60">SUM(AC27:AC35)</f>
        <v>0</v>
      </c>
      <c r="AD26" s="98">
        <f t="shared" ref="AD26" si="61">SUM(AD27:AD35)</f>
        <v>0</v>
      </c>
      <c r="AE26" s="45">
        <f t="shared" ref="AE26" si="62">SUM(AE27:AE35)</f>
        <v>0</v>
      </c>
      <c r="AF26" s="45">
        <f t="shared" ref="AF26" si="63">SUM(AF27:AF35)</f>
        <v>0</v>
      </c>
      <c r="AG26" s="45">
        <f t="shared" ref="AG26" si="64">SUM(AG27:AG35)</f>
        <v>0</v>
      </c>
      <c r="AH26" s="46">
        <f t="shared" ref="AH26" si="65">SUM(AH27:AH35)</f>
        <v>0</v>
      </c>
      <c r="AI26" s="99">
        <f t="shared" ref="AI26" si="66">SUM(AI27:AI35)</f>
        <v>0</v>
      </c>
      <c r="AJ26" s="100">
        <f t="shared" ref="AJ26" si="67">SUM(AJ27:AJ35)</f>
        <v>0</v>
      </c>
      <c r="AK26" s="100">
        <f t="shared" ref="AK26" si="68">SUM(AK27:AK35)</f>
        <v>0</v>
      </c>
      <c r="AL26" s="100">
        <f t="shared" ref="AL26" si="69">SUM(AL27:AL35)</f>
        <v>0</v>
      </c>
      <c r="AM26" s="100">
        <f t="shared" ref="AM26" si="70">SUM(AM27:AM35)</f>
        <v>0</v>
      </c>
      <c r="AN26" s="101">
        <f t="shared" ref="AN26" si="71">SUM(AN27:AN35)</f>
        <v>0</v>
      </c>
      <c r="AO26" s="102">
        <f>SUM(AO27:AO35)</f>
        <v>0</v>
      </c>
      <c r="AP26" s="103">
        <f t="shared" ref="AP26" si="72">SUM(AP27:AP35)</f>
        <v>0</v>
      </c>
      <c r="AQ26" s="44">
        <f t="shared" ref="AQ26" si="73">SUM(AQ27:AQ35)</f>
        <v>0</v>
      </c>
      <c r="AR26" s="296">
        <f t="shared" ref="AR26" si="74">SUM(AR27:AR35)</f>
        <v>0</v>
      </c>
      <c r="AT26" s="42">
        <f>SUM(AT27:AT35)</f>
        <v>0</v>
      </c>
      <c r="AU26" s="43">
        <f t="shared" ref="AU26" si="75">SUM(AU27:AU35)</f>
        <v>0</v>
      </c>
      <c r="AV26" s="43">
        <f t="shared" ref="AV26" si="76">SUM(AV27:AV35)</f>
        <v>0</v>
      </c>
      <c r="AW26" s="43">
        <f t="shared" ref="AW26" si="77">SUM(AW27:AW35)</f>
        <v>0</v>
      </c>
      <c r="AX26" s="44">
        <f t="shared" ref="AX26" si="78">SUM(AX27:AX35)</f>
        <v>0</v>
      </c>
      <c r="AY26" s="98">
        <f t="shared" ref="AY26" si="79">SUM(AY27:AY35)</f>
        <v>0</v>
      </c>
      <c r="AZ26" s="45">
        <f t="shared" ref="AZ26" si="80">SUM(AZ27:AZ35)</f>
        <v>0</v>
      </c>
      <c r="BA26" s="45">
        <f t="shared" ref="BA26" si="81">SUM(BA27:BA35)</f>
        <v>0</v>
      </c>
      <c r="BB26" s="45">
        <f t="shared" ref="BB26" si="82">SUM(BB27:BB35)</f>
        <v>0</v>
      </c>
      <c r="BC26" s="46">
        <f t="shared" ref="BC26" si="83">SUM(BC27:BC35)</f>
        <v>0</v>
      </c>
      <c r="BD26" s="99">
        <f t="shared" ref="BD26" si="84">SUM(BD27:BD35)</f>
        <v>0</v>
      </c>
      <c r="BE26" s="100">
        <f t="shared" ref="BE26" si="85">SUM(BE27:BE35)</f>
        <v>0</v>
      </c>
      <c r="BF26" s="100">
        <f t="shared" ref="BF26" si="86">SUM(BF27:BF35)</f>
        <v>0</v>
      </c>
      <c r="BG26" s="100">
        <f t="shared" ref="BG26" si="87">SUM(BG27:BG35)</f>
        <v>0</v>
      </c>
      <c r="BH26" s="100">
        <f t="shared" ref="BH26" si="88">SUM(BH27:BH35)</f>
        <v>0</v>
      </c>
      <c r="BI26" s="101">
        <f t="shared" ref="BI26" si="89">SUM(BI27:BI35)</f>
        <v>0</v>
      </c>
      <c r="BJ26" s="102">
        <f>SUM(BJ27:BJ35)</f>
        <v>0</v>
      </c>
      <c r="BK26" s="103">
        <f t="shared" ref="BK26" si="90">SUM(BK27:BK35)</f>
        <v>0</v>
      </c>
      <c r="BL26" s="44">
        <f t="shared" ref="BL26" si="91">SUM(BL27:BL35)</f>
        <v>0</v>
      </c>
      <c r="BM26" s="296">
        <f t="shared" ref="BM26" si="92">SUM(BM27:BM35)</f>
        <v>0</v>
      </c>
    </row>
    <row r="27" spans="1:65" x14ac:dyDescent="0.2">
      <c r="A27" s="104">
        <v>7540000</v>
      </c>
      <c r="B27" s="105" t="s">
        <v>79</v>
      </c>
      <c r="D27" s="20"/>
      <c r="E27" s="47"/>
      <c r="F27" s="47"/>
      <c r="G27" s="47"/>
      <c r="H27" s="48"/>
      <c r="I27" s="73"/>
      <c r="J27" s="21"/>
      <c r="K27" s="21"/>
      <c r="L27" s="21"/>
      <c r="M27" s="22"/>
      <c r="N27" s="74"/>
      <c r="O27" s="75"/>
      <c r="P27" s="75"/>
      <c r="Q27" s="75"/>
      <c r="R27" s="75"/>
      <c r="S27" s="76"/>
      <c r="T27" s="151"/>
      <c r="U27" s="78"/>
      <c r="V27" s="48"/>
      <c r="W27" s="297">
        <f t="shared" si="13"/>
        <v>0</v>
      </c>
      <c r="Y27" s="20"/>
      <c r="Z27" s="47"/>
      <c r="AA27" s="47"/>
      <c r="AB27" s="47"/>
      <c r="AC27" s="48"/>
      <c r="AD27" s="73"/>
      <c r="AE27" s="21"/>
      <c r="AF27" s="21"/>
      <c r="AG27" s="21"/>
      <c r="AH27" s="22"/>
      <c r="AI27" s="74"/>
      <c r="AJ27" s="75"/>
      <c r="AK27" s="75"/>
      <c r="AL27" s="75"/>
      <c r="AM27" s="75"/>
      <c r="AN27" s="76"/>
      <c r="AO27" s="151"/>
      <c r="AP27" s="78"/>
      <c r="AQ27" s="48"/>
      <c r="AR27" s="297">
        <f t="shared" si="14"/>
        <v>0</v>
      </c>
      <c r="AT27" s="20"/>
      <c r="AU27" s="47"/>
      <c r="AV27" s="47"/>
      <c r="AW27" s="47"/>
      <c r="AX27" s="48"/>
      <c r="AY27" s="73"/>
      <c r="AZ27" s="21"/>
      <c r="BA27" s="21"/>
      <c r="BB27" s="21"/>
      <c r="BC27" s="22"/>
      <c r="BD27" s="74"/>
      <c r="BE27" s="75"/>
      <c r="BF27" s="75"/>
      <c r="BG27" s="75"/>
      <c r="BH27" s="75"/>
      <c r="BI27" s="76"/>
      <c r="BJ27" s="151"/>
      <c r="BK27" s="78"/>
      <c r="BL27" s="48"/>
      <c r="BM27" s="297">
        <f t="shared" si="15"/>
        <v>0</v>
      </c>
    </row>
    <row r="28" spans="1:65" x14ac:dyDescent="0.2">
      <c r="A28" s="104">
        <v>7540009</v>
      </c>
      <c r="B28" s="105" t="s">
        <v>80</v>
      </c>
      <c r="C28" s="114"/>
      <c r="D28" s="27"/>
      <c r="E28" s="28"/>
      <c r="F28" s="28"/>
      <c r="G28" s="28"/>
      <c r="H28" s="29"/>
      <c r="I28" s="79"/>
      <c r="J28" s="30"/>
      <c r="K28" s="30"/>
      <c r="L28" s="30"/>
      <c r="M28" s="31"/>
      <c r="N28" s="80"/>
      <c r="O28" s="81"/>
      <c r="P28" s="81"/>
      <c r="Q28" s="81"/>
      <c r="R28" s="81"/>
      <c r="S28" s="82"/>
      <c r="T28" s="152"/>
      <c r="U28" s="64"/>
      <c r="V28" s="29"/>
      <c r="W28" s="298">
        <f t="shared" si="13"/>
        <v>0</v>
      </c>
      <c r="Y28" s="27"/>
      <c r="Z28" s="28"/>
      <c r="AA28" s="28"/>
      <c r="AB28" s="28"/>
      <c r="AC28" s="29"/>
      <c r="AD28" s="79"/>
      <c r="AE28" s="30"/>
      <c r="AF28" s="30"/>
      <c r="AG28" s="30"/>
      <c r="AH28" s="31"/>
      <c r="AI28" s="80"/>
      <c r="AJ28" s="81"/>
      <c r="AK28" s="81"/>
      <c r="AL28" s="81"/>
      <c r="AM28" s="81"/>
      <c r="AN28" s="82"/>
      <c r="AO28" s="152"/>
      <c r="AP28" s="64"/>
      <c r="AQ28" s="29"/>
      <c r="AR28" s="298">
        <f t="shared" si="14"/>
        <v>0</v>
      </c>
      <c r="AT28" s="27"/>
      <c r="AU28" s="28"/>
      <c r="AV28" s="28"/>
      <c r="AW28" s="28"/>
      <c r="AX28" s="29"/>
      <c r="AY28" s="79"/>
      <c r="AZ28" s="30"/>
      <c r="BA28" s="30"/>
      <c r="BB28" s="30"/>
      <c r="BC28" s="31"/>
      <c r="BD28" s="80"/>
      <c r="BE28" s="81"/>
      <c r="BF28" s="81"/>
      <c r="BG28" s="81"/>
      <c r="BH28" s="81"/>
      <c r="BI28" s="82"/>
      <c r="BJ28" s="152"/>
      <c r="BK28" s="64"/>
      <c r="BL28" s="29"/>
      <c r="BM28" s="298">
        <f t="shared" si="15"/>
        <v>0</v>
      </c>
    </row>
    <row r="29" spans="1:65" x14ac:dyDescent="0.2">
      <c r="A29" s="104">
        <v>7560000</v>
      </c>
      <c r="B29" s="105" t="s">
        <v>81</v>
      </c>
      <c r="C29" s="114"/>
      <c r="D29" s="27"/>
      <c r="E29" s="28"/>
      <c r="F29" s="28"/>
      <c r="G29" s="28"/>
      <c r="H29" s="29"/>
      <c r="I29" s="79"/>
      <c r="J29" s="30"/>
      <c r="K29" s="30"/>
      <c r="L29" s="30"/>
      <c r="M29" s="31"/>
      <c r="N29" s="80"/>
      <c r="O29" s="81"/>
      <c r="P29" s="81"/>
      <c r="Q29" s="81"/>
      <c r="R29" s="81"/>
      <c r="S29" s="82"/>
      <c r="T29" s="152"/>
      <c r="U29" s="64"/>
      <c r="V29" s="29"/>
      <c r="W29" s="298">
        <f t="shared" si="13"/>
        <v>0</v>
      </c>
      <c r="Y29" s="27"/>
      <c r="Z29" s="28"/>
      <c r="AA29" s="28"/>
      <c r="AB29" s="28"/>
      <c r="AC29" s="29"/>
      <c r="AD29" s="79"/>
      <c r="AE29" s="30"/>
      <c r="AF29" s="30"/>
      <c r="AG29" s="30"/>
      <c r="AH29" s="31"/>
      <c r="AI29" s="80"/>
      <c r="AJ29" s="81"/>
      <c r="AK29" s="81"/>
      <c r="AL29" s="81"/>
      <c r="AM29" s="81"/>
      <c r="AN29" s="82"/>
      <c r="AO29" s="152"/>
      <c r="AP29" s="64"/>
      <c r="AQ29" s="29"/>
      <c r="AR29" s="298">
        <f t="shared" si="14"/>
        <v>0</v>
      </c>
      <c r="AT29" s="27"/>
      <c r="AU29" s="28"/>
      <c r="AV29" s="28"/>
      <c r="AW29" s="28"/>
      <c r="AX29" s="29"/>
      <c r="AY29" s="79"/>
      <c r="AZ29" s="30"/>
      <c r="BA29" s="30"/>
      <c r="BB29" s="30"/>
      <c r="BC29" s="31"/>
      <c r="BD29" s="80"/>
      <c r="BE29" s="81"/>
      <c r="BF29" s="81"/>
      <c r="BG29" s="81"/>
      <c r="BH29" s="81"/>
      <c r="BI29" s="82"/>
      <c r="BJ29" s="152"/>
      <c r="BK29" s="64"/>
      <c r="BL29" s="29"/>
      <c r="BM29" s="298">
        <f t="shared" si="15"/>
        <v>0</v>
      </c>
    </row>
    <row r="30" spans="1:65" x14ac:dyDescent="0.2">
      <c r="A30" s="104">
        <v>7570000</v>
      </c>
      <c r="B30" s="105" t="s">
        <v>119</v>
      </c>
      <c r="C30" s="114"/>
      <c r="D30" s="27"/>
      <c r="E30" s="28"/>
      <c r="F30" s="28"/>
      <c r="G30" s="28"/>
      <c r="H30" s="29"/>
      <c r="I30" s="79"/>
      <c r="J30" s="30"/>
      <c r="K30" s="30"/>
      <c r="L30" s="30"/>
      <c r="M30" s="31"/>
      <c r="N30" s="80"/>
      <c r="O30" s="81"/>
      <c r="P30" s="81"/>
      <c r="Q30" s="81"/>
      <c r="R30" s="81"/>
      <c r="S30" s="82"/>
      <c r="T30" s="152"/>
      <c r="U30" s="64"/>
      <c r="V30" s="29"/>
      <c r="W30" s="298"/>
      <c r="Y30" s="27"/>
      <c r="Z30" s="28"/>
      <c r="AA30" s="28"/>
      <c r="AB30" s="28"/>
      <c r="AC30" s="29"/>
      <c r="AD30" s="79"/>
      <c r="AE30" s="30"/>
      <c r="AF30" s="30"/>
      <c r="AG30" s="30"/>
      <c r="AH30" s="31"/>
      <c r="AI30" s="80"/>
      <c r="AJ30" s="81"/>
      <c r="AK30" s="81"/>
      <c r="AL30" s="81"/>
      <c r="AM30" s="81"/>
      <c r="AN30" s="82"/>
      <c r="AO30" s="152"/>
      <c r="AP30" s="64"/>
      <c r="AQ30" s="29"/>
      <c r="AR30" s="298"/>
      <c r="AT30" s="27"/>
      <c r="AU30" s="28"/>
      <c r="AV30" s="28"/>
      <c r="AW30" s="28"/>
      <c r="AX30" s="29"/>
      <c r="AY30" s="79"/>
      <c r="AZ30" s="30"/>
      <c r="BA30" s="30"/>
      <c r="BB30" s="30"/>
      <c r="BC30" s="31"/>
      <c r="BD30" s="80"/>
      <c r="BE30" s="81"/>
      <c r="BF30" s="81"/>
      <c r="BG30" s="81"/>
      <c r="BH30" s="81"/>
      <c r="BI30" s="82"/>
      <c r="BJ30" s="152"/>
      <c r="BK30" s="64"/>
      <c r="BL30" s="29"/>
      <c r="BM30" s="298"/>
    </row>
    <row r="31" spans="1:65" x14ac:dyDescent="0.2">
      <c r="A31" s="61">
        <v>7580000</v>
      </c>
      <c r="B31" s="26" t="s">
        <v>82</v>
      </c>
      <c r="C31" s="114"/>
      <c r="D31" s="27"/>
      <c r="E31" s="28"/>
      <c r="F31" s="28"/>
      <c r="G31" s="28"/>
      <c r="H31" s="29"/>
      <c r="I31" s="79"/>
      <c r="J31" s="30"/>
      <c r="K31" s="30"/>
      <c r="L31" s="30"/>
      <c r="M31" s="31"/>
      <c r="N31" s="80"/>
      <c r="O31" s="81"/>
      <c r="P31" s="81"/>
      <c r="Q31" s="81"/>
      <c r="R31" s="81"/>
      <c r="S31" s="82"/>
      <c r="T31" s="152"/>
      <c r="U31" s="64"/>
      <c r="V31" s="29"/>
      <c r="W31" s="298">
        <f t="shared" si="13"/>
        <v>0</v>
      </c>
      <c r="Y31" s="27"/>
      <c r="Z31" s="28"/>
      <c r="AA31" s="28"/>
      <c r="AB31" s="28"/>
      <c r="AC31" s="29"/>
      <c r="AD31" s="79"/>
      <c r="AE31" s="30"/>
      <c r="AF31" s="30"/>
      <c r="AG31" s="30"/>
      <c r="AH31" s="31"/>
      <c r="AI31" s="80"/>
      <c r="AJ31" s="81"/>
      <c r="AK31" s="81"/>
      <c r="AL31" s="81"/>
      <c r="AM31" s="81"/>
      <c r="AN31" s="82"/>
      <c r="AO31" s="152"/>
      <c r="AP31" s="64"/>
      <c r="AQ31" s="29"/>
      <c r="AR31" s="298">
        <f t="shared" si="14"/>
        <v>0</v>
      </c>
      <c r="AT31" s="27"/>
      <c r="AU31" s="28"/>
      <c r="AV31" s="28"/>
      <c r="AW31" s="28"/>
      <c r="AX31" s="29"/>
      <c r="AY31" s="79"/>
      <c r="AZ31" s="30"/>
      <c r="BA31" s="30"/>
      <c r="BB31" s="30"/>
      <c r="BC31" s="31"/>
      <c r="BD31" s="80"/>
      <c r="BE31" s="81"/>
      <c r="BF31" s="81"/>
      <c r="BG31" s="81"/>
      <c r="BH31" s="81"/>
      <c r="BI31" s="82"/>
      <c r="BJ31" s="152"/>
      <c r="BK31" s="64"/>
      <c r="BL31" s="29"/>
      <c r="BM31" s="298">
        <f t="shared" si="15"/>
        <v>0</v>
      </c>
    </row>
    <row r="32" spans="1:65" x14ac:dyDescent="0.2">
      <c r="A32" s="61">
        <v>7580009</v>
      </c>
      <c r="B32" s="26" t="s">
        <v>83</v>
      </c>
      <c r="C32" s="114"/>
      <c r="D32" s="27"/>
      <c r="E32" s="28"/>
      <c r="F32" s="28"/>
      <c r="G32" s="28"/>
      <c r="H32" s="29"/>
      <c r="I32" s="79"/>
      <c r="J32" s="30"/>
      <c r="K32" s="30"/>
      <c r="L32" s="30"/>
      <c r="M32" s="31"/>
      <c r="N32" s="80"/>
      <c r="O32" s="81"/>
      <c r="P32" s="81"/>
      <c r="Q32" s="81"/>
      <c r="R32" s="81"/>
      <c r="S32" s="82"/>
      <c r="T32" s="152"/>
      <c r="U32" s="64"/>
      <c r="V32" s="29"/>
      <c r="W32" s="298">
        <f t="shared" si="13"/>
        <v>0</v>
      </c>
      <c r="Y32" s="27"/>
      <c r="Z32" s="28"/>
      <c r="AA32" s="28"/>
      <c r="AB32" s="28"/>
      <c r="AC32" s="29"/>
      <c r="AD32" s="79"/>
      <c r="AE32" s="30"/>
      <c r="AF32" s="30"/>
      <c r="AG32" s="30"/>
      <c r="AH32" s="31"/>
      <c r="AI32" s="80"/>
      <c r="AJ32" s="81"/>
      <c r="AK32" s="81"/>
      <c r="AL32" s="81"/>
      <c r="AM32" s="81"/>
      <c r="AN32" s="82"/>
      <c r="AO32" s="152"/>
      <c r="AP32" s="64"/>
      <c r="AQ32" s="29"/>
      <c r="AR32" s="298">
        <f t="shared" si="14"/>
        <v>0</v>
      </c>
      <c r="AT32" s="27"/>
      <c r="AU32" s="28"/>
      <c r="AV32" s="28"/>
      <c r="AW32" s="28"/>
      <c r="AX32" s="29"/>
      <c r="AY32" s="79"/>
      <c r="AZ32" s="30"/>
      <c r="BA32" s="30"/>
      <c r="BB32" s="30"/>
      <c r="BC32" s="31"/>
      <c r="BD32" s="80"/>
      <c r="BE32" s="81"/>
      <c r="BF32" s="81"/>
      <c r="BG32" s="81"/>
      <c r="BH32" s="81"/>
      <c r="BI32" s="82"/>
      <c r="BJ32" s="152"/>
      <c r="BK32" s="64"/>
      <c r="BL32" s="29"/>
      <c r="BM32" s="298">
        <f t="shared" si="15"/>
        <v>0</v>
      </c>
    </row>
    <row r="33" spans="1:65" x14ac:dyDescent="0.2">
      <c r="A33" s="61">
        <v>7580029</v>
      </c>
      <c r="B33" s="26" t="s">
        <v>48</v>
      </c>
      <c r="C33" s="114"/>
      <c r="D33" s="27"/>
      <c r="E33" s="28"/>
      <c r="F33" s="28"/>
      <c r="G33" s="28"/>
      <c r="H33" s="29"/>
      <c r="I33" s="79"/>
      <c r="J33" s="30"/>
      <c r="K33" s="30"/>
      <c r="L33" s="30"/>
      <c r="M33" s="31"/>
      <c r="N33" s="80"/>
      <c r="O33" s="81"/>
      <c r="P33" s="81"/>
      <c r="Q33" s="81"/>
      <c r="R33" s="81"/>
      <c r="S33" s="82"/>
      <c r="T33" s="152"/>
      <c r="U33" s="64"/>
      <c r="V33" s="29"/>
      <c r="W33" s="298">
        <f t="shared" si="13"/>
        <v>0</v>
      </c>
      <c r="Y33" s="27"/>
      <c r="Z33" s="28"/>
      <c r="AA33" s="28"/>
      <c r="AB33" s="28"/>
      <c r="AC33" s="29"/>
      <c r="AD33" s="79"/>
      <c r="AE33" s="30"/>
      <c r="AF33" s="30"/>
      <c r="AG33" s="30"/>
      <c r="AH33" s="31"/>
      <c r="AI33" s="80"/>
      <c r="AJ33" s="81"/>
      <c r="AK33" s="81"/>
      <c r="AL33" s="81"/>
      <c r="AM33" s="81"/>
      <c r="AN33" s="82"/>
      <c r="AO33" s="152"/>
      <c r="AP33" s="64"/>
      <c r="AQ33" s="29"/>
      <c r="AR33" s="298">
        <f t="shared" si="14"/>
        <v>0</v>
      </c>
      <c r="AT33" s="27"/>
      <c r="AU33" s="28"/>
      <c r="AV33" s="28"/>
      <c r="AW33" s="28"/>
      <c r="AX33" s="29"/>
      <c r="AY33" s="79"/>
      <c r="AZ33" s="30"/>
      <c r="BA33" s="30"/>
      <c r="BB33" s="30"/>
      <c r="BC33" s="31"/>
      <c r="BD33" s="80"/>
      <c r="BE33" s="81"/>
      <c r="BF33" s="81"/>
      <c r="BG33" s="81"/>
      <c r="BH33" s="81"/>
      <c r="BI33" s="82"/>
      <c r="BJ33" s="152"/>
      <c r="BK33" s="64"/>
      <c r="BL33" s="29"/>
      <c r="BM33" s="298">
        <f t="shared" si="15"/>
        <v>0</v>
      </c>
    </row>
    <row r="34" spans="1:65" x14ac:dyDescent="0.2">
      <c r="A34" s="61">
        <v>7581009</v>
      </c>
      <c r="B34" s="26" t="s">
        <v>49</v>
      </c>
      <c r="C34" s="114"/>
      <c r="D34" s="27"/>
      <c r="E34" s="28"/>
      <c r="F34" s="28"/>
      <c r="G34" s="28"/>
      <c r="H34" s="29"/>
      <c r="I34" s="79"/>
      <c r="J34" s="30"/>
      <c r="K34" s="30"/>
      <c r="L34" s="30"/>
      <c r="M34" s="31"/>
      <c r="N34" s="80"/>
      <c r="O34" s="81"/>
      <c r="P34" s="81"/>
      <c r="Q34" s="81"/>
      <c r="R34" s="81"/>
      <c r="S34" s="82"/>
      <c r="T34" s="152"/>
      <c r="U34" s="64"/>
      <c r="V34" s="29"/>
      <c r="W34" s="298">
        <f t="shared" si="13"/>
        <v>0</v>
      </c>
      <c r="Y34" s="35"/>
      <c r="Z34" s="36"/>
      <c r="AA34" s="36"/>
      <c r="AB34" s="36"/>
      <c r="AC34" s="37"/>
      <c r="AD34" s="91"/>
      <c r="AE34" s="38"/>
      <c r="AF34" s="38"/>
      <c r="AG34" s="38"/>
      <c r="AH34" s="39"/>
      <c r="AI34" s="92"/>
      <c r="AJ34" s="93"/>
      <c r="AK34" s="93"/>
      <c r="AL34" s="93"/>
      <c r="AM34" s="93"/>
      <c r="AN34" s="94"/>
      <c r="AO34" s="153"/>
      <c r="AP34" s="96"/>
      <c r="AQ34" s="37"/>
      <c r="AR34" s="298">
        <f>SUM(Y34:AQ34)</f>
        <v>0</v>
      </c>
      <c r="AT34" s="35"/>
      <c r="AU34" s="36"/>
      <c r="AV34" s="36"/>
      <c r="AW34" s="36"/>
      <c r="AX34" s="37"/>
      <c r="AY34" s="91"/>
      <c r="AZ34" s="38"/>
      <c r="BA34" s="38"/>
      <c r="BB34" s="38"/>
      <c r="BC34" s="39"/>
      <c r="BD34" s="92"/>
      <c r="BE34" s="93"/>
      <c r="BF34" s="93"/>
      <c r="BG34" s="93"/>
      <c r="BH34" s="93"/>
      <c r="BI34" s="94"/>
      <c r="BJ34" s="153"/>
      <c r="BK34" s="96"/>
      <c r="BL34" s="37"/>
      <c r="BM34" s="298">
        <f>SUM(AT34:BL34)</f>
        <v>0</v>
      </c>
    </row>
    <row r="35" spans="1:65" ht="12.75" thickBot="1" x14ac:dyDescent="0.25">
      <c r="A35" s="61">
        <v>7587000</v>
      </c>
      <c r="B35" s="26" t="s">
        <v>120</v>
      </c>
      <c r="C35" s="114"/>
      <c r="D35" s="41"/>
      <c r="E35" s="170"/>
      <c r="F35" s="170"/>
      <c r="G35" s="170"/>
      <c r="H35" s="231"/>
      <c r="I35" s="232"/>
      <c r="J35" s="171"/>
      <c r="K35" s="171"/>
      <c r="L35" s="171"/>
      <c r="M35" s="233"/>
      <c r="N35" s="234"/>
      <c r="O35" s="235"/>
      <c r="P35" s="235"/>
      <c r="Q35" s="235"/>
      <c r="R35" s="235"/>
      <c r="S35" s="236"/>
      <c r="T35" s="237"/>
      <c r="U35" s="238"/>
      <c r="V35" s="231"/>
      <c r="W35" s="298">
        <f t="shared" si="13"/>
        <v>0</v>
      </c>
      <c r="Y35" s="41"/>
      <c r="Z35" s="170"/>
      <c r="AA35" s="170"/>
      <c r="AB35" s="170"/>
      <c r="AC35" s="231"/>
      <c r="AD35" s="232"/>
      <c r="AE35" s="171"/>
      <c r="AF35" s="171"/>
      <c r="AG35" s="171"/>
      <c r="AH35" s="233"/>
      <c r="AI35" s="234"/>
      <c r="AJ35" s="235"/>
      <c r="AK35" s="235"/>
      <c r="AL35" s="235"/>
      <c r="AM35" s="235"/>
      <c r="AN35" s="236"/>
      <c r="AO35" s="237"/>
      <c r="AP35" s="238"/>
      <c r="AQ35" s="231"/>
      <c r="AR35" s="298">
        <f t="shared" si="14"/>
        <v>0</v>
      </c>
      <c r="AT35" s="41"/>
      <c r="AU35" s="170"/>
      <c r="AV35" s="170"/>
      <c r="AW35" s="170"/>
      <c r="AX35" s="231"/>
      <c r="AY35" s="232"/>
      <c r="AZ35" s="171"/>
      <c r="BA35" s="171"/>
      <c r="BB35" s="171"/>
      <c r="BC35" s="233"/>
      <c r="BD35" s="234"/>
      <c r="BE35" s="235"/>
      <c r="BF35" s="235"/>
      <c r="BG35" s="235"/>
      <c r="BH35" s="235"/>
      <c r="BI35" s="236"/>
      <c r="BJ35" s="237"/>
      <c r="BK35" s="238"/>
      <c r="BL35" s="231"/>
      <c r="BM35" s="298">
        <f t="shared" si="15"/>
        <v>0</v>
      </c>
    </row>
    <row r="36" spans="1:65" ht="12.75" thickBot="1" x14ac:dyDescent="0.25">
      <c r="A36" s="97">
        <v>76</v>
      </c>
      <c r="B36" s="6" t="s">
        <v>84</v>
      </c>
      <c r="C36" s="114"/>
      <c r="D36" s="42">
        <f t="shared" ref="D36:V36" si="93">D37</f>
        <v>0</v>
      </c>
      <c r="E36" s="43">
        <f t="shared" si="93"/>
        <v>0</v>
      </c>
      <c r="F36" s="43">
        <f t="shared" si="93"/>
        <v>0</v>
      </c>
      <c r="G36" s="43">
        <f t="shared" si="93"/>
        <v>0</v>
      </c>
      <c r="H36" s="44">
        <f t="shared" si="93"/>
        <v>0</v>
      </c>
      <c r="I36" s="98">
        <f t="shared" si="93"/>
        <v>0</v>
      </c>
      <c r="J36" s="45">
        <f t="shared" si="93"/>
        <v>0</v>
      </c>
      <c r="K36" s="45">
        <f t="shared" si="93"/>
        <v>0</v>
      </c>
      <c r="L36" s="45">
        <f t="shared" si="93"/>
        <v>0</v>
      </c>
      <c r="M36" s="46">
        <f t="shared" si="93"/>
        <v>0</v>
      </c>
      <c r="N36" s="99">
        <f t="shared" si="93"/>
        <v>0</v>
      </c>
      <c r="O36" s="100">
        <f t="shared" si="93"/>
        <v>0</v>
      </c>
      <c r="P36" s="100">
        <f t="shared" si="93"/>
        <v>0</v>
      </c>
      <c r="Q36" s="100">
        <f t="shared" si="93"/>
        <v>0</v>
      </c>
      <c r="R36" s="100">
        <f t="shared" si="93"/>
        <v>0</v>
      </c>
      <c r="S36" s="101">
        <f t="shared" si="93"/>
        <v>0</v>
      </c>
      <c r="T36" s="102">
        <f t="shared" si="93"/>
        <v>0</v>
      </c>
      <c r="U36" s="103">
        <f t="shared" si="93"/>
        <v>0</v>
      </c>
      <c r="V36" s="44">
        <f t="shared" si="93"/>
        <v>0</v>
      </c>
      <c r="W36" s="296">
        <f t="shared" si="13"/>
        <v>0</v>
      </c>
      <c r="Y36" s="42">
        <f t="shared" ref="Y36:AQ36" si="94">Y37</f>
        <v>0</v>
      </c>
      <c r="Z36" s="43">
        <f t="shared" si="94"/>
        <v>0</v>
      </c>
      <c r="AA36" s="43">
        <f t="shared" si="94"/>
        <v>0</v>
      </c>
      <c r="AB36" s="43">
        <f t="shared" si="94"/>
        <v>0</v>
      </c>
      <c r="AC36" s="44">
        <f t="shared" si="94"/>
        <v>0</v>
      </c>
      <c r="AD36" s="98">
        <f t="shared" si="94"/>
        <v>0</v>
      </c>
      <c r="AE36" s="45">
        <f t="shared" si="94"/>
        <v>0</v>
      </c>
      <c r="AF36" s="45">
        <f t="shared" si="94"/>
        <v>0</v>
      </c>
      <c r="AG36" s="45">
        <f t="shared" si="94"/>
        <v>0</v>
      </c>
      <c r="AH36" s="46">
        <f t="shared" si="94"/>
        <v>0</v>
      </c>
      <c r="AI36" s="99">
        <f t="shared" si="94"/>
        <v>0</v>
      </c>
      <c r="AJ36" s="100">
        <f t="shared" si="94"/>
        <v>0</v>
      </c>
      <c r="AK36" s="100">
        <f t="shared" si="94"/>
        <v>0</v>
      </c>
      <c r="AL36" s="100">
        <f t="shared" si="94"/>
        <v>0</v>
      </c>
      <c r="AM36" s="100">
        <f t="shared" si="94"/>
        <v>0</v>
      </c>
      <c r="AN36" s="101">
        <f t="shared" si="94"/>
        <v>0</v>
      </c>
      <c r="AO36" s="102">
        <f t="shared" si="94"/>
        <v>0</v>
      </c>
      <c r="AP36" s="103">
        <f t="shared" si="94"/>
        <v>0</v>
      </c>
      <c r="AQ36" s="44">
        <f t="shared" si="94"/>
        <v>0</v>
      </c>
      <c r="AR36" s="296">
        <f t="shared" si="14"/>
        <v>0</v>
      </c>
      <c r="AT36" s="42">
        <f t="shared" ref="AT36:BL36" si="95">AT37</f>
        <v>0</v>
      </c>
      <c r="AU36" s="43">
        <f t="shared" si="95"/>
        <v>0</v>
      </c>
      <c r="AV36" s="43">
        <f t="shared" si="95"/>
        <v>0</v>
      </c>
      <c r="AW36" s="43">
        <f t="shared" si="95"/>
        <v>0</v>
      </c>
      <c r="AX36" s="44">
        <f t="shared" si="95"/>
        <v>0</v>
      </c>
      <c r="AY36" s="98">
        <f t="shared" si="95"/>
        <v>0</v>
      </c>
      <c r="AZ36" s="45">
        <f t="shared" si="95"/>
        <v>0</v>
      </c>
      <c r="BA36" s="45">
        <f t="shared" si="95"/>
        <v>0</v>
      </c>
      <c r="BB36" s="45">
        <f t="shared" si="95"/>
        <v>0</v>
      </c>
      <c r="BC36" s="46">
        <f t="shared" si="95"/>
        <v>0</v>
      </c>
      <c r="BD36" s="99">
        <f t="shared" si="95"/>
        <v>0</v>
      </c>
      <c r="BE36" s="100">
        <f t="shared" si="95"/>
        <v>0</v>
      </c>
      <c r="BF36" s="100">
        <f t="shared" si="95"/>
        <v>0</v>
      </c>
      <c r="BG36" s="100">
        <f t="shared" si="95"/>
        <v>0</v>
      </c>
      <c r="BH36" s="100">
        <f t="shared" si="95"/>
        <v>0</v>
      </c>
      <c r="BI36" s="101">
        <f t="shared" si="95"/>
        <v>0</v>
      </c>
      <c r="BJ36" s="102">
        <f t="shared" si="95"/>
        <v>0</v>
      </c>
      <c r="BK36" s="103">
        <f t="shared" si="95"/>
        <v>0</v>
      </c>
      <c r="BL36" s="44">
        <f t="shared" si="95"/>
        <v>0</v>
      </c>
      <c r="BM36" s="296">
        <f t="shared" si="15"/>
        <v>0</v>
      </c>
    </row>
    <row r="37" spans="1:65" ht="12.75" thickBot="1" x14ac:dyDescent="0.25">
      <c r="A37" s="115">
        <v>7600000</v>
      </c>
      <c r="B37" s="52" t="s">
        <v>84</v>
      </c>
      <c r="C37" s="114"/>
      <c r="D37" s="53"/>
      <c r="E37" s="54"/>
      <c r="F37" s="54"/>
      <c r="G37" s="54"/>
      <c r="H37" s="55"/>
      <c r="I37" s="116"/>
      <c r="J37" s="56"/>
      <c r="K37" s="56"/>
      <c r="L37" s="56"/>
      <c r="M37" s="117"/>
      <c r="N37" s="118"/>
      <c r="O37" s="119"/>
      <c r="P37" s="119"/>
      <c r="Q37" s="119"/>
      <c r="R37" s="119"/>
      <c r="S37" s="120"/>
      <c r="T37" s="121"/>
      <c r="U37" s="57"/>
      <c r="V37" s="55"/>
      <c r="W37" s="302">
        <f t="shared" si="13"/>
        <v>0</v>
      </c>
      <c r="Y37" s="53"/>
      <c r="Z37" s="54"/>
      <c r="AA37" s="54"/>
      <c r="AB37" s="54"/>
      <c r="AC37" s="55"/>
      <c r="AD37" s="116"/>
      <c r="AE37" s="56"/>
      <c r="AF37" s="56"/>
      <c r="AG37" s="56"/>
      <c r="AH37" s="117"/>
      <c r="AI37" s="118"/>
      <c r="AJ37" s="119"/>
      <c r="AK37" s="119"/>
      <c r="AL37" s="119"/>
      <c r="AM37" s="119"/>
      <c r="AN37" s="120"/>
      <c r="AO37" s="121"/>
      <c r="AP37" s="57"/>
      <c r="AQ37" s="55"/>
      <c r="AR37" s="302">
        <f t="shared" si="14"/>
        <v>0</v>
      </c>
      <c r="AT37" s="53"/>
      <c r="AU37" s="54"/>
      <c r="AV37" s="54"/>
      <c r="AW37" s="54"/>
      <c r="AX37" s="55"/>
      <c r="AY37" s="116"/>
      <c r="AZ37" s="56"/>
      <c r="BA37" s="56"/>
      <c r="BB37" s="56"/>
      <c r="BC37" s="117"/>
      <c r="BD37" s="118"/>
      <c r="BE37" s="119"/>
      <c r="BF37" s="119"/>
      <c r="BG37" s="119"/>
      <c r="BH37" s="119"/>
      <c r="BI37" s="120"/>
      <c r="BJ37" s="121"/>
      <c r="BK37" s="57"/>
      <c r="BL37" s="55"/>
      <c r="BM37" s="302">
        <f t="shared" si="15"/>
        <v>0</v>
      </c>
    </row>
    <row r="38" spans="1:65" ht="12.75" thickBot="1" x14ac:dyDescent="0.25">
      <c r="A38" s="97">
        <v>77</v>
      </c>
      <c r="B38" s="6" t="s">
        <v>85</v>
      </c>
      <c r="C38" s="114"/>
      <c r="D38" s="42">
        <f t="shared" ref="D38:V38" si="96">SUM(D39:D39)</f>
        <v>0</v>
      </c>
      <c r="E38" s="43">
        <f t="shared" si="96"/>
        <v>0</v>
      </c>
      <c r="F38" s="43">
        <f t="shared" si="96"/>
        <v>0</v>
      </c>
      <c r="G38" s="43">
        <f t="shared" si="96"/>
        <v>0</v>
      </c>
      <c r="H38" s="44">
        <f t="shared" si="96"/>
        <v>0</v>
      </c>
      <c r="I38" s="98">
        <f t="shared" si="96"/>
        <v>0</v>
      </c>
      <c r="J38" s="45">
        <f t="shared" si="96"/>
        <v>0</v>
      </c>
      <c r="K38" s="45">
        <f t="shared" si="96"/>
        <v>0</v>
      </c>
      <c r="L38" s="45">
        <f t="shared" si="96"/>
        <v>0</v>
      </c>
      <c r="M38" s="46">
        <f t="shared" si="96"/>
        <v>0</v>
      </c>
      <c r="N38" s="99">
        <f t="shared" si="96"/>
        <v>0</v>
      </c>
      <c r="O38" s="100">
        <f t="shared" si="96"/>
        <v>0</v>
      </c>
      <c r="P38" s="100">
        <f t="shared" si="96"/>
        <v>0</v>
      </c>
      <c r="Q38" s="100">
        <f t="shared" si="96"/>
        <v>0</v>
      </c>
      <c r="R38" s="100">
        <f t="shared" si="96"/>
        <v>0</v>
      </c>
      <c r="S38" s="101">
        <f t="shared" si="96"/>
        <v>0</v>
      </c>
      <c r="T38" s="102">
        <f t="shared" si="96"/>
        <v>0</v>
      </c>
      <c r="U38" s="103">
        <f t="shared" si="96"/>
        <v>0</v>
      </c>
      <c r="V38" s="44">
        <f t="shared" si="96"/>
        <v>0</v>
      </c>
      <c r="W38" s="296">
        <f t="shared" si="13"/>
        <v>0</v>
      </c>
      <c r="Y38" s="42">
        <f t="shared" ref="Y38:AQ38" si="97">SUM(Y39:Y39)</f>
        <v>0</v>
      </c>
      <c r="Z38" s="43">
        <f t="shared" si="97"/>
        <v>0</v>
      </c>
      <c r="AA38" s="43">
        <f t="shared" si="97"/>
        <v>0</v>
      </c>
      <c r="AB38" s="43">
        <f t="shared" si="97"/>
        <v>0</v>
      </c>
      <c r="AC38" s="44">
        <f t="shared" si="97"/>
        <v>0</v>
      </c>
      <c r="AD38" s="98">
        <f t="shared" si="97"/>
        <v>0</v>
      </c>
      <c r="AE38" s="45">
        <f t="shared" si="97"/>
        <v>0</v>
      </c>
      <c r="AF38" s="45">
        <f t="shared" si="97"/>
        <v>0</v>
      </c>
      <c r="AG38" s="45">
        <f t="shared" si="97"/>
        <v>0</v>
      </c>
      <c r="AH38" s="46">
        <f t="shared" si="97"/>
        <v>0</v>
      </c>
      <c r="AI38" s="99">
        <f t="shared" si="97"/>
        <v>0</v>
      </c>
      <c r="AJ38" s="100">
        <f t="shared" si="97"/>
        <v>0</v>
      </c>
      <c r="AK38" s="100">
        <f t="shared" si="97"/>
        <v>0</v>
      </c>
      <c r="AL38" s="100">
        <f t="shared" si="97"/>
        <v>0</v>
      </c>
      <c r="AM38" s="100">
        <f t="shared" si="97"/>
        <v>0</v>
      </c>
      <c r="AN38" s="101">
        <f t="shared" si="97"/>
        <v>0</v>
      </c>
      <c r="AO38" s="102">
        <f t="shared" si="97"/>
        <v>0</v>
      </c>
      <c r="AP38" s="103">
        <f t="shared" si="97"/>
        <v>0</v>
      </c>
      <c r="AQ38" s="44">
        <f t="shared" si="97"/>
        <v>0</v>
      </c>
      <c r="AR38" s="296">
        <f t="shared" si="14"/>
        <v>0</v>
      </c>
      <c r="AT38" s="42">
        <f t="shared" ref="AT38:BL38" si="98">SUM(AT39:AT39)</f>
        <v>0</v>
      </c>
      <c r="AU38" s="43">
        <f t="shared" si="98"/>
        <v>0</v>
      </c>
      <c r="AV38" s="43">
        <f t="shared" si="98"/>
        <v>0</v>
      </c>
      <c r="AW38" s="43">
        <f t="shared" si="98"/>
        <v>0</v>
      </c>
      <c r="AX38" s="44">
        <f t="shared" si="98"/>
        <v>0</v>
      </c>
      <c r="AY38" s="98">
        <f t="shared" si="98"/>
        <v>0</v>
      </c>
      <c r="AZ38" s="45">
        <f t="shared" si="98"/>
        <v>0</v>
      </c>
      <c r="BA38" s="45">
        <f t="shared" si="98"/>
        <v>0</v>
      </c>
      <c r="BB38" s="45">
        <f t="shared" si="98"/>
        <v>0</v>
      </c>
      <c r="BC38" s="46">
        <f t="shared" si="98"/>
        <v>0</v>
      </c>
      <c r="BD38" s="99">
        <f t="shared" si="98"/>
        <v>0</v>
      </c>
      <c r="BE38" s="100">
        <f t="shared" si="98"/>
        <v>0</v>
      </c>
      <c r="BF38" s="100">
        <f t="shared" si="98"/>
        <v>0</v>
      </c>
      <c r="BG38" s="100">
        <f t="shared" si="98"/>
        <v>0</v>
      </c>
      <c r="BH38" s="100">
        <f t="shared" si="98"/>
        <v>0</v>
      </c>
      <c r="BI38" s="101">
        <f t="shared" si="98"/>
        <v>0</v>
      </c>
      <c r="BJ38" s="102">
        <f t="shared" si="98"/>
        <v>0</v>
      </c>
      <c r="BK38" s="103">
        <f t="shared" si="98"/>
        <v>0</v>
      </c>
      <c r="BL38" s="44">
        <f t="shared" si="98"/>
        <v>0</v>
      </c>
      <c r="BM38" s="296">
        <f t="shared" si="15"/>
        <v>0</v>
      </c>
    </row>
    <row r="39" spans="1:65" ht="12.75" thickBot="1" x14ac:dyDescent="0.25">
      <c r="A39" s="122">
        <v>7718000</v>
      </c>
      <c r="B39" s="19" t="s">
        <v>85</v>
      </c>
      <c r="C39" s="114"/>
      <c r="D39" s="20"/>
      <c r="E39" s="47"/>
      <c r="F39" s="47"/>
      <c r="G39" s="47"/>
      <c r="H39" s="48"/>
      <c r="I39" s="73"/>
      <c r="J39" s="21"/>
      <c r="K39" s="21"/>
      <c r="L39" s="21"/>
      <c r="M39" s="22"/>
      <c r="N39" s="74"/>
      <c r="O39" s="75"/>
      <c r="P39" s="75"/>
      <c r="Q39" s="75"/>
      <c r="R39" s="75"/>
      <c r="S39" s="76"/>
      <c r="T39" s="77"/>
      <c r="U39" s="78"/>
      <c r="V39" s="48"/>
      <c r="W39" s="297">
        <f t="shared" si="13"/>
        <v>0</v>
      </c>
      <c r="Y39" s="20"/>
      <c r="Z39" s="47"/>
      <c r="AA39" s="47"/>
      <c r="AB39" s="47"/>
      <c r="AC39" s="48"/>
      <c r="AD39" s="73"/>
      <c r="AE39" s="21"/>
      <c r="AF39" s="21"/>
      <c r="AG39" s="21"/>
      <c r="AH39" s="22"/>
      <c r="AI39" s="74"/>
      <c r="AJ39" s="75"/>
      <c r="AK39" s="75"/>
      <c r="AL39" s="75"/>
      <c r="AM39" s="75"/>
      <c r="AN39" s="76"/>
      <c r="AO39" s="77"/>
      <c r="AP39" s="78"/>
      <c r="AQ39" s="48"/>
      <c r="AR39" s="297">
        <f t="shared" si="14"/>
        <v>0</v>
      </c>
      <c r="AT39" s="20"/>
      <c r="AU39" s="47"/>
      <c r="AV39" s="47"/>
      <c r="AW39" s="47"/>
      <c r="AX39" s="48"/>
      <c r="AY39" s="73"/>
      <c r="AZ39" s="21"/>
      <c r="BA39" s="21"/>
      <c r="BB39" s="21"/>
      <c r="BC39" s="22"/>
      <c r="BD39" s="74"/>
      <c r="BE39" s="75"/>
      <c r="BF39" s="75"/>
      <c r="BG39" s="75"/>
      <c r="BH39" s="75"/>
      <c r="BI39" s="76"/>
      <c r="BJ39" s="77"/>
      <c r="BK39" s="78"/>
      <c r="BL39" s="48"/>
      <c r="BM39" s="297">
        <f t="shared" si="15"/>
        <v>0</v>
      </c>
    </row>
    <row r="40" spans="1:65" ht="12.75" thickBot="1" x14ac:dyDescent="0.25">
      <c r="A40" s="97">
        <v>78</v>
      </c>
      <c r="B40" s="6" t="s">
        <v>87</v>
      </c>
      <c r="C40" s="114"/>
      <c r="D40" s="42">
        <f t="shared" ref="D40:V40" si="99">D41</f>
        <v>0</v>
      </c>
      <c r="E40" s="43">
        <f t="shared" si="99"/>
        <v>0</v>
      </c>
      <c r="F40" s="43">
        <f t="shared" si="99"/>
        <v>0</v>
      </c>
      <c r="G40" s="43">
        <f t="shared" si="99"/>
        <v>0</v>
      </c>
      <c r="H40" s="44">
        <f t="shared" si="99"/>
        <v>0</v>
      </c>
      <c r="I40" s="98">
        <f t="shared" si="99"/>
        <v>0</v>
      </c>
      <c r="J40" s="45">
        <f t="shared" si="99"/>
        <v>0</v>
      </c>
      <c r="K40" s="45">
        <f t="shared" si="99"/>
        <v>0</v>
      </c>
      <c r="L40" s="45">
        <f t="shared" si="99"/>
        <v>0</v>
      </c>
      <c r="M40" s="46">
        <f t="shared" si="99"/>
        <v>0</v>
      </c>
      <c r="N40" s="99">
        <f t="shared" si="99"/>
        <v>0</v>
      </c>
      <c r="O40" s="100">
        <f t="shared" si="99"/>
        <v>0</v>
      </c>
      <c r="P40" s="100">
        <f t="shared" si="99"/>
        <v>0</v>
      </c>
      <c r="Q40" s="100">
        <f t="shared" si="99"/>
        <v>0</v>
      </c>
      <c r="R40" s="100">
        <f t="shared" si="99"/>
        <v>0</v>
      </c>
      <c r="S40" s="101">
        <f t="shared" si="99"/>
        <v>0</v>
      </c>
      <c r="T40" s="102">
        <f t="shared" si="99"/>
        <v>0</v>
      </c>
      <c r="U40" s="103">
        <f t="shared" si="99"/>
        <v>0</v>
      </c>
      <c r="V40" s="44">
        <f t="shared" si="99"/>
        <v>0</v>
      </c>
      <c r="W40" s="296">
        <f t="shared" si="13"/>
        <v>0</v>
      </c>
      <c r="Y40" s="42">
        <f t="shared" ref="Y40:AQ40" si="100">Y41</f>
        <v>0</v>
      </c>
      <c r="Z40" s="43">
        <f t="shared" si="100"/>
        <v>0</v>
      </c>
      <c r="AA40" s="43">
        <f t="shared" si="100"/>
        <v>0</v>
      </c>
      <c r="AB40" s="43">
        <f t="shared" si="100"/>
        <v>0</v>
      </c>
      <c r="AC40" s="44">
        <f t="shared" si="100"/>
        <v>0</v>
      </c>
      <c r="AD40" s="98">
        <f t="shared" si="100"/>
        <v>0</v>
      </c>
      <c r="AE40" s="45">
        <f t="shared" si="100"/>
        <v>0</v>
      </c>
      <c r="AF40" s="45">
        <f t="shared" si="100"/>
        <v>0</v>
      </c>
      <c r="AG40" s="45">
        <f t="shared" si="100"/>
        <v>0</v>
      </c>
      <c r="AH40" s="46">
        <f t="shared" si="100"/>
        <v>0</v>
      </c>
      <c r="AI40" s="99">
        <f t="shared" si="100"/>
        <v>0</v>
      </c>
      <c r="AJ40" s="100">
        <f t="shared" si="100"/>
        <v>0</v>
      </c>
      <c r="AK40" s="100">
        <f t="shared" si="100"/>
        <v>0</v>
      </c>
      <c r="AL40" s="100">
        <f t="shared" si="100"/>
        <v>0</v>
      </c>
      <c r="AM40" s="100">
        <f t="shared" si="100"/>
        <v>0</v>
      </c>
      <c r="AN40" s="101">
        <f t="shared" si="100"/>
        <v>0</v>
      </c>
      <c r="AO40" s="102">
        <f t="shared" si="100"/>
        <v>0</v>
      </c>
      <c r="AP40" s="103">
        <f t="shared" si="100"/>
        <v>0</v>
      </c>
      <c r="AQ40" s="44">
        <f t="shared" si="100"/>
        <v>0</v>
      </c>
      <c r="AR40" s="296">
        <f t="shared" si="14"/>
        <v>0</v>
      </c>
      <c r="AT40" s="42">
        <f t="shared" ref="AT40:BL40" si="101">AT41</f>
        <v>0</v>
      </c>
      <c r="AU40" s="43">
        <f t="shared" si="101"/>
        <v>0</v>
      </c>
      <c r="AV40" s="43">
        <f t="shared" si="101"/>
        <v>0</v>
      </c>
      <c r="AW40" s="43">
        <f t="shared" si="101"/>
        <v>0</v>
      </c>
      <c r="AX40" s="44">
        <f t="shared" si="101"/>
        <v>0</v>
      </c>
      <c r="AY40" s="98">
        <f t="shared" si="101"/>
        <v>0</v>
      </c>
      <c r="AZ40" s="45">
        <f t="shared" si="101"/>
        <v>0</v>
      </c>
      <c r="BA40" s="45">
        <f t="shared" si="101"/>
        <v>0</v>
      </c>
      <c r="BB40" s="45">
        <f t="shared" si="101"/>
        <v>0</v>
      </c>
      <c r="BC40" s="46">
        <f t="shared" si="101"/>
        <v>0</v>
      </c>
      <c r="BD40" s="99">
        <f t="shared" si="101"/>
        <v>0</v>
      </c>
      <c r="BE40" s="100">
        <f t="shared" si="101"/>
        <v>0</v>
      </c>
      <c r="BF40" s="100">
        <f t="shared" si="101"/>
        <v>0</v>
      </c>
      <c r="BG40" s="100">
        <f t="shared" si="101"/>
        <v>0</v>
      </c>
      <c r="BH40" s="100">
        <f t="shared" si="101"/>
        <v>0</v>
      </c>
      <c r="BI40" s="101">
        <f t="shared" si="101"/>
        <v>0</v>
      </c>
      <c r="BJ40" s="102">
        <f t="shared" si="101"/>
        <v>0</v>
      </c>
      <c r="BK40" s="103">
        <f t="shared" si="101"/>
        <v>0</v>
      </c>
      <c r="BL40" s="44">
        <f t="shared" si="101"/>
        <v>0</v>
      </c>
      <c r="BM40" s="296">
        <f t="shared" si="15"/>
        <v>0</v>
      </c>
    </row>
    <row r="41" spans="1:65" ht="12.75" thickBot="1" x14ac:dyDescent="0.25">
      <c r="A41" s="123">
        <v>7815000</v>
      </c>
      <c r="B41" s="59" t="s">
        <v>87</v>
      </c>
      <c r="C41" s="114"/>
      <c r="D41" s="35"/>
      <c r="E41" s="36"/>
      <c r="F41" s="36"/>
      <c r="G41" s="36"/>
      <c r="H41" s="37"/>
      <c r="I41" s="91"/>
      <c r="J41" s="38"/>
      <c r="K41" s="38"/>
      <c r="L41" s="38"/>
      <c r="M41" s="39"/>
      <c r="N41" s="92"/>
      <c r="O41" s="93"/>
      <c r="P41" s="93"/>
      <c r="Q41" s="93"/>
      <c r="R41" s="93"/>
      <c r="S41" s="94"/>
      <c r="T41" s="95"/>
      <c r="U41" s="96"/>
      <c r="V41" s="37"/>
      <c r="W41" s="300">
        <f t="shared" si="13"/>
        <v>0</v>
      </c>
      <c r="Y41" s="35"/>
      <c r="Z41" s="36"/>
      <c r="AA41" s="36"/>
      <c r="AB41" s="36"/>
      <c r="AC41" s="37"/>
      <c r="AD41" s="91"/>
      <c r="AE41" s="38"/>
      <c r="AF41" s="38"/>
      <c r="AG41" s="38"/>
      <c r="AH41" s="39"/>
      <c r="AI41" s="92"/>
      <c r="AJ41" s="93"/>
      <c r="AK41" s="93"/>
      <c r="AL41" s="93"/>
      <c r="AM41" s="93"/>
      <c r="AN41" s="94"/>
      <c r="AO41" s="95"/>
      <c r="AP41" s="96"/>
      <c r="AQ41" s="37"/>
      <c r="AR41" s="300">
        <f t="shared" si="14"/>
        <v>0</v>
      </c>
      <c r="AT41" s="35"/>
      <c r="AU41" s="36"/>
      <c r="AV41" s="36"/>
      <c r="AW41" s="36"/>
      <c r="AX41" s="37"/>
      <c r="AY41" s="91"/>
      <c r="AZ41" s="38"/>
      <c r="BA41" s="38"/>
      <c r="BB41" s="38"/>
      <c r="BC41" s="39"/>
      <c r="BD41" s="92"/>
      <c r="BE41" s="93"/>
      <c r="BF41" s="93"/>
      <c r="BG41" s="93"/>
      <c r="BH41" s="93"/>
      <c r="BI41" s="94"/>
      <c r="BJ41" s="95"/>
      <c r="BK41" s="96"/>
      <c r="BL41" s="37"/>
      <c r="BM41" s="300">
        <f t="shared" si="15"/>
        <v>0</v>
      </c>
    </row>
    <row r="42" spans="1:65" ht="12.75" thickBot="1" x14ac:dyDescent="0.25">
      <c r="A42" s="124"/>
      <c r="B42" s="6" t="s">
        <v>88</v>
      </c>
      <c r="C42" s="114"/>
      <c r="D42" s="7">
        <f t="shared" ref="D42:W42" si="102">D4+D14+D26+D36+D38+D40</f>
        <v>0</v>
      </c>
      <c r="E42" s="8">
        <f t="shared" si="102"/>
        <v>0</v>
      </c>
      <c r="F42" s="8">
        <f t="shared" si="102"/>
        <v>0</v>
      </c>
      <c r="G42" s="8">
        <f t="shared" si="102"/>
        <v>0</v>
      </c>
      <c r="H42" s="9">
        <f t="shared" si="102"/>
        <v>0</v>
      </c>
      <c r="I42" s="68">
        <f t="shared" si="102"/>
        <v>0</v>
      </c>
      <c r="J42" s="11">
        <f t="shared" si="102"/>
        <v>0</v>
      </c>
      <c r="K42" s="11">
        <f t="shared" si="102"/>
        <v>0</v>
      </c>
      <c r="L42" s="11">
        <f t="shared" si="102"/>
        <v>0</v>
      </c>
      <c r="M42" s="12">
        <f t="shared" si="102"/>
        <v>0</v>
      </c>
      <c r="N42" s="69">
        <f t="shared" si="102"/>
        <v>0</v>
      </c>
      <c r="O42" s="70">
        <f t="shared" si="102"/>
        <v>0</v>
      </c>
      <c r="P42" s="70">
        <f t="shared" si="102"/>
        <v>0</v>
      </c>
      <c r="Q42" s="70">
        <f t="shared" si="102"/>
        <v>0</v>
      </c>
      <c r="R42" s="70">
        <f t="shared" si="102"/>
        <v>0</v>
      </c>
      <c r="S42" s="71">
        <f t="shared" si="102"/>
        <v>0</v>
      </c>
      <c r="T42" s="72">
        <f t="shared" si="102"/>
        <v>0</v>
      </c>
      <c r="U42" s="8">
        <f t="shared" si="102"/>
        <v>0</v>
      </c>
      <c r="V42" s="9">
        <f t="shared" si="102"/>
        <v>0</v>
      </c>
      <c r="W42" s="296">
        <f t="shared" si="102"/>
        <v>0</v>
      </c>
      <c r="Y42" s="7">
        <f t="shared" ref="Y42:AR42" si="103">Y4+Y14+Y26+Y36+Y38+Y40</f>
        <v>0</v>
      </c>
      <c r="Z42" s="8">
        <f t="shared" si="103"/>
        <v>0</v>
      </c>
      <c r="AA42" s="8">
        <f t="shared" si="103"/>
        <v>0</v>
      </c>
      <c r="AB42" s="8">
        <f t="shared" si="103"/>
        <v>0</v>
      </c>
      <c r="AC42" s="9">
        <f t="shared" si="103"/>
        <v>0</v>
      </c>
      <c r="AD42" s="68">
        <f t="shared" si="103"/>
        <v>0</v>
      </c>
      <c r="AE42" s="11">
        <f t="shared" si="103"/>
        <v>0</v>
      </c>
      <c r="AF42" s="11">
        <f t="shared" si="103"/>
        <v>0</v>
      </c>
      <c r="AG42" s="11">
        <f t="shared" si="103"/>
        <v>0</v>
      </c>
      <c r="AH42" s="12">
        <f t="shared" si="103"/>
        <v>0</v>
      </c>
      <c r="AI42" s="69">
        <f t="shared" si="103"/>
        <v>0</v>
      </c>
      <c r="AJ42" s="70">
        <f t="shared" si="103"/>
        <v>0</v>
      </c>
      <c r="AK42" s="70">
        <f t="shared" si="103"/>
        <v>0</v>
      </c>
      <c r="AL42" s="70">
        <f t="shared" si="103"/>
        <v>0</v>
      </c>
      <c r="AM42" s="70">
        <f t="shared" si="103"/>
        <v>0</v>
      </c>
      <c r="AN42" s="71">
        <f t="shared" si="103"/>
        <v>0</v>
      </c>
      <c r="AO42" s="72">
        <f t="shared" si="103"/>
        <v>0</v>
      </c>
      <c r="AP42" s="8">
        <f t="shared" si="103"/>
        <v>0</v>
      </c>
      <c r="AQ42" s="9">
        <f t="shared" si="103"/>
        <v>0</v>
      </c>
      <c r="AR42" s="296">
        <f t="shared" si="103"/>
        <v>0</v>
      </c>
      <c r="AT42" s="7">
        <f t="shared" ref="AT42:BM42" si="104">AT4+AT14+AT26+AT36+AT38+AT40</f>
        <v>0</v>
      </c>
      <c r="AU42" s="8">
        <f t="shared" si="104"/>
        <v>0</v>
      </c>
      <c r="AV42" s="8">
        <f t="shared" si="104"/>
        <v>0</v>
      </c>
      <c r="AW42" s="8">
        <f t="shared" si="104"/>
        <v>0</v>
      </c>
      <c r="AX42" s="9">
        <f t="shared" si="104"/>
        <v>0</v>
      </c>
      <c r="AY42" s="68">
        <f t="shared" si="104"/>
        <v>0</v>
      </c>
      <c r="AZ42" s="11">
        <f t="shared" si="104"/>
        <v>0</v>
      </c>
      <c r="BA42" s="11">
        <f t="shared" si="104"/>
        <v>0</v>
      </c>
      <c r="BB42" s="11">
        <f t="shared" si="104"/>
        <v>0</v>
      </c>
      <c r="BC42" s="12">
        <f t="shared" si="104"/>
        <v>0</v>
      </c>
      <c r="BD42" s="69">
        <f t="shared" si="104"/>
        <v>0</v>
      </c>
      <c r="BE42" s="70">
        <f t="shared" si="104"/>
        <v>0</v>
      </c>
      <c r="BF42" s="70">
        <f t="shared" si="104"/>
        <v>0</v>
      </c>
      <c r="BG42" s="70">
        <f t="shared" si="104"/>
        <v>0</v>
      </c>
      <c r="BH42" s="70">
        <f t="shared" si="104"/>
        <v>0</v>
      </c>
      <c r="BI42" s="71">
        <f t="shared" si="104"/>
        <v>0</v>
      </c>
      <c r="BJ42" s="72">
        <f t="shared" si="104"/>
        <v>0</v>
      </c>
      <c r="BK42" s="8">
        <f t="shared" si="104"/>
        <v>0</v>
      </c>
      <c r="BL42" s="9">
        <f t="shared" si="104"/>
        <v>0</v>
      </c>
      <c r="BM42" s="296">
        <f t="shared" si="104"/>
        <v>0</v>
      </c>
    </row>
  </sheetData>
  <sheetProtection sheet="1" objects="1" scenarios="1" formatCells="0" formatColumns="0" formatRows="0" autoFilter="0"/>
  <mergeCells count="3">
    <mergeCell ref="D1:X1"/>
    <mergeCell ref="Y1:AS1"/>
    <mergeCell ref="AT1:BN1"/>
  </mergeCells>
  <pageMargins left="0.118055555555556" right="0.118055555555556" top="3.1640624999999999E-2" bottom="0.35416666666666702" header="0.511811023622047" footer="0.511811023622047"/>
  <pageSetup paperSize="9" scale="60" orientation="landscape"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H59"/>
  <sheetViews>
    <sheetView showGridLines="0" zoomScale="90" zoomScaleNormal="90" workbookViewId="0">
      <selection activeCell="P9" sqref="P9"/>
    </sheetView>
  </sheetViews>
  <sheetFormatPr baseColWidth="10" defaultColWidth="9.140625" defaultRowHeight="12" x14ac:dyDescent="0.2"/>
  <cols>
    <col min="1" max="1" width="2.28515625" customWidth="1"/>
    <col min="2" max="2" width="7" customWidth="1"/>
    <col min="3" max="3" width="41" customWidth="1"/>
    <col min="4" max="5" width="12.28515625" customWidth="1"/>
    <col min="6" max="6" width="13.28515625" customWidth="1"/>
    <col min="7" max="8" width="11.28515625" customWidth="1"/>
    <col min="9" max="9" width="14.5703125" customWidth="1"/>
    <col min="10" max="11" width="12.28515625" customWidth="1"/>
    <col min="12" max="12" width="13.28515625" customWidth="1"/>
    <col min="13" max="14" width="11" customWidth="1"/>
    <col min="15" max="15" width="11.85546875" customWidth="1"/>
    <col min="16" max="16" width="47.28515625" style="402" customWidth="1"/>
    <col min="1016" max="1018" width="12.85546875" customWidth="1"/>
  </cols>
  <sheetData>
    <row r="1" spans="1:34" ht="26.25" customHeight="1" x14ac:dyDescent="0.2">
      <c r="B1" s="395"/>
      <c r="C1" s="395" t="s">
        <v>89</v>
      </c>
      <c r="D1" s="395"/>
      <c r="E1" s="395"/>
      <c r="F1" s="395"/>
      <c r="G1" s="396"/>
      <c r="H1" s="396"/>
      <c r="I1" s="396"/>
      <c r="J1" s="396"/>
      <c r="K1" s="396"/>
      <c r="L1" s="396"/>
      <c r="M1" s="396"/>
      <c r="N1" s="396"/>
      <c r="O1" s="396"/>
      <c r="P1" s="475"/>
      <c r="Q1" s="475"/>
      <c r="R1" s="475"/>
      <c r="S1" s="475"/>
      <c r="T1" s="475"/>
      <c r="U1" s="475"/>
      <c r="V1" s="475"/>
      <c r="W1" s="475"/>
      <c r="X1" s="475"/>
      <c r="Y1" s="475"/>
      <c r="Z1" s="475"/>
      <c r="AA1" s="475"/>
      <c r="AB1" s="475"/>
      <c r="AC1" s="475"/>
      <c r="AD1" s="475"/>
      <c r="AE1" s="475"/>
      <c r="AF1" s="475"/>
      <c r="AG1" s="475"/>
      <c r="AH1" s="475"/>
    </row>
    <row r="2" spans="1:34" ht="17.25" customHeight="1" x14ac:dyDescent="0.2">
      <c r="A2" s="397"/>
      <c r="B2" s="395"/>
      <c r="C2" s="398" t="s">
        <v>138</v>
      </c>
      <c r="D2" s="399" t="str">
        <f>ANNEE_DU_BUDGET</f>
        <v>…......................................</v>
      </c>
      <c r="E2" s="2"/>
      <c r="F2" s="400"/>
      <c r="G2" s="2"/>
      <c r="H2" s="2"/>
      <c r="I2" s="2"/>
      <c r="J2" s="2"/>
      <c r="K2" s="2"/>
      <c r="L2" s="2"/>
      <c r="M2" s="2"/>
      <c r="N2" s="2"/>
      <c r="O2" s="2"/>
      <c r="P2" s="475"/>
      <c r="Q2" s="475"/>
      <c r="R2" s="475"/>
      <c r="S2" s="475"/>
      <c r="T2" s="475"/>
      <c r="U2" s="475"/>
      <c r="V2" s="475"/>
      <c r="W2" s="475"/>
      <c r="X2" s="475"/>
      <c r="Y2" s="475"/>
      <c r="Z2" s="475"/>
      <c r="AA2" s="475"/>
      <c r="AB2" s="475"/>
      <c r="AC2" s="475"/>
      <c r="AD2" s="475"/>
      <c r="AE2" s="475"/>
      <c r="AF2" s="475"/>
      <c r="AG2" s="475"/>
      <c r="AH2" s="475"/>
    </row>
    <row r="3" spans="1:34" ht="18.75" customHeight="1" x14ac:dyDescent="0.2">
      <c r="B3" s="1"/>
      <c r="C3" s="398" t="s">
        <v>151</v>
      </c>
      <c r="D3" s="401" t="str">
        <f>NOM_DE_LA_REGION_EEDF</f>
        <v>…......................................</v>
      </c>
      <c r="E3" s="2"/>
      <c r="F3" s="2"/>
      <c r="G3" s="67"/>
      <c r="H3" s="2"/>
      <c r="I3" s="2"/>
      <c r="J3" s="2"/>
      <c r="K3" s="2"/>
      <c r="L3" s="2"/>
      <c r="M3" s="2"/>
      <c r="N3" s="2"/>
      <c r="O3" s="2"/>
    </row>
    <row r="4" spans="1:34" s="4" customFormat="1" ht="16.5" customHeight="1" x14ac:dyDescent="0.2">
      <c r="B4" s="66"/>
      <c r="C4" s="67"/>
      <c r="D4" s="403" t="s">
        <v>114</v>
      </c>
      <c r="E4" s="403" t="s">
        <v>114</v>
      </c>
      <c r="F4" s="403" t="s">
        <v>114</v>
      </c>
      <c r="G4" s="404" t="s">
        <v>113</v>
      </c>
      <c r="H4" s="404" t="s">
        <v>113</v>
      </c>
      <c r="I4" s="404" t="s">
        <v>113</v>
      </c>
      <c r="J4" s="405" t="s">
        <v>115</v>
      </c>
      <c r="K4" s="405" t="str">
        <f>J4</f>
        <v>REEL AU …...</v>
      </c>
      <c r="L4" s="405" t="str">
        <f>+J4</f>
        <v>REEL AU …...</v>
      </c>
      <c r="M4" s="474" t="s">
        <v>129</v>
      </c>
      <c r="N4" s="474" t="s">
        <v>130</v>
      </c>
      <c r="O4" s="474" t="s">
        <v>128</v>
      </c>
      <c r="P4" s="402"/>
    </row>
    <row r="5" spans="1:34" s="4" customFormat="1" ht="36" customHeight="1" x14ac:dyDescent="0.2">
      <c r="B5" s="67"/>
      <c r="C5" s="394" t="s">
        <v>150</v>
      </c>
      <c r="D5" s="379" t="s">
        <v>104</v>
      </c>
      <c r="E5" s="379" t="s">
        <v>91</v>
      </c>
      <c r="F5" s="247" t="s">
        <v>132</v>
      </c>
      <c r="G5" s="406" t="s">
        <v>104</v>
      </c>
      <c r="H5" s="406" t="s">
        <v>91</v>
      </c>
      <c r="I5" s="460" t="s">
        <v>132</v>
      </c>
      <c r="J5" s="407" t="s">
        <v>104</v>
      </c>
      <c r="K5" s="407" t="s">
        <v>91</v>
      </c>
      <c r="L5" s="408" t="s">
        <v>131</v>
      </c>
      <c r="M5" s="474"/>
      <c r="N5" s="474"/>
      <c r="O5" s="474"/>
      <c r="P5" s="402"/>
    </row>
    <row r="6" spans="1:34" ht="16.5" customHeight="1" x14ac:dyDescent="0.2">
      <c r="B6" s="476" t="s">
        <v>92</v>
      </c>
      <c r="C6" s="391" t="str">
        <f>'Données initiales'!B6</f>
        <v>Conseil National</v>
      </c>
      <c r="D6" s="409">
        <f>+'CHARGES struct région'!D61</f>
        <v>0</v>
      </c>
      <c r="E6" s="409">
        <f>'PRODUITS  struct région'!D42</f>
        <v>0</v>
      </c>
      <c r="F6" s="125">
        <f>E6-D6</f>
        <v>0</v>
      </c>
      <c r="G6" s="125">
        <f>'CHARGES struct région'!Y61</f>
        <v>0</v>
      </c>
      <c r="H6" s="125">
        <f>'PRODUITS  struct région'!Y42</f>
        <v>0</v>
      </c>
      <c r="I6" s="125">
        <f>H6-G6</f>
        <v>0</v>
      </c>
      <c r="J6" s="125">
        <f>+'CHARGES struct région'!AT61</f>
        <v>0</v>
      </c>
      <c r="K6" s="125">
        <f t="array" ref="K6:K10">TRANSPOSE('PRODUITS  struct région'!AT42:AX42)</f>
        <v>0</v>
      </c>
      <c r="L6" s="125">
        <f>K6-J6</f>
        <v>0</v>
      </c>
      <c r="M6" s="426"/>
      <c r="N6" s="426"/>
      <c r="O6" s="125">
        <f>K6+N6-J6-M6</f>
        <v>0</v>
      </c>
    </row>
    <row r="7" spans="1:34" ht="16.5" customHeight="1" x14ac:dyDescent="0.2">
      <c r="B7" s="476"/>
      <c r="C7" s="391" t="str">
        <f>'Données initiales'!B7</f>
        <v>Comité régional</v>
      </c>
      <c r="D7" s="409">
        <f>+'CHARGES struct région'!E61</f>
        <v>0</v>
      </c>
      <c r="E7" s="409">
        <f>'PRODUITS  struct région'!E42</f>
        <v>0</v>
      </c>
      <c r="F7" s="125">
        <f>E7-D7</f>
        <v>0</v>
      </c>
      <c r="G7" s="125">
        <f>'CHARGES struct région'!Z61</f>
        <v>0</v>
      </c>
      <c r="H7" s="125">
        <f>'PRODUITS  struct région'!Z42</f>
        <v>0</v>
      </c>
      <c r="I7" s="125">
        <f>H7-G7</f>
        <v>0</v>
      </c>
      <c r="J7" s="125">
        <f>+'CHARGES struct région'!AU61</f>
        <v>0</v>
      </c>
      <c r="K7" s="125">
        <v>0</v>
      </c>
      <c r="L7" s="125">
        <f>K7-J7</f>
        <v>0</v>
      </c>
      <c r="M7" s="426"/>
      <c r="N7" s="426"/>
      <c r="O7" s="125">
        <f t="shared" ref="O7:O10" si="0">K7+N7-J7-M7</f>
        <v>0</v>
      </c>
    </row>
    <row r="8" spans="1:34" ht="16.5" customHeight="1" x14ac:dyDescent="0.2">
      <c r="B8" s="476"/>
      <c r="C8" s="391" t="str">
        <f>'Données initiales'!B8</f>
        <v>Congrès régional</v>
      </c>
      <c r="D8" s="409">
        <f>+'CHARGES struct région'!F61</f>
        <v>0</v>
      </c>
      <c r="E8" s="409">
        <f>'PRODUITS  struct région'!F42</f>
        <v>0</v>
      </c>
      <c r="F8" s="125">
        <f>E8-D8</f>
        <v>0</v>
      </c>
      <c r="G8" s="125">
        <f>'CHARGES struct région'!AA61</f>
        <v>0</v>
      </c>
      <c r="H8" s="125">
        <f>'PRODUITS  struct région'!AA42</f>
        <v>0</v>
      </c>
      <c r="I8" s="125">
        <f>H8-G8</f>
        <v>0</v>
      </c>
      <c r="J8" s="125">
        <f>+'CHARGES struct région'!AV61</f>
        <v>0</v>
      </c>
      <c r="K8" s="125">
        <v>0</v>
      </c>
      <c r="L8" s="125">
        <f>K8-J8</f>
        <v>0</v>
      </c>
      <c r="M8" s="426"/>
      <c r="N8" s="426"/>
      <c r="O8" s="125">
        <f t="shared" si="0"/>
        <v>0</v>
      </c>
    </row>
    <row r="9" spans="1:34" ht="16.5" customHeight="1" x14ac:dyDescent="0.2">
      <c r="B9" s="476"/>
      <c r="C9" s="391" t="str">
        <f>'Données initiales'!B9</f>
        <v>Équipe régionale</v>
      </c>
      <c r="D9" s="409">
        <f>+'CHARGES struct région'!G61</f>
        <v>0</v>
      </c>
      <c r="E9" s="409">
        <f>'PRODUITS  struct région'!G42</f>
        <v>0</v>
      </c>
      <c r="F9" s="125">
        <f>E9-D9</f>
        <v>0</v>
      </c>
      <c r="G9" s="125">
        <f>'CHARGES struct région'!AB61</f>
        <v>0</v>
      </c>
      <c r="H9" s="125">
        <f>'PRODUITS  struct région'!AB42</f>
        <v>0</v>
      </c>
      <c r="I9" s="125">
        <f>H9-G9</f>
        <v>0</v>
      </c>
      <c r="J9" s="125">
        <f>+'CHARGES struct région'!AW61</f>
        <v>0</v>
      </c>
      <c r="K9" s="125">
        <v>0</v>
      </c>
      <c r="L9" s="125">
        <f>K9-J9</f>
        <v>0</v>
      </c>
      <c r="M9" s="426"/>
      <c r="N9" s="426"/>
      <c r="O9" s="125">
        <f t="shared" si="0"/>
        <v>0</v>
      </c>
    </row>
    <row r="10" spans="1:34" ht="16.5" customHeight="1" x14ac:dyDescent="0.2">
      <c r="B10" s="476"/>
      <c r="C10" s="391" t="str">
        <f>'Données initiales'!B10</f>
        <v>…..........................</v>
      </c>
      <c r="D10" s="409">
        <f>+'CHARGES struct région'!H61</f>
        <v>0</v>
      </c>
      <c r="E10" s="409">
        <f>'PRODUITS  struct région'!H42</f>
        <v>0</v>
      </c>
      <c r="F10" s="125">
        <f>E10-D10</f>
        <v>0</v>
      </c>
      <c r="G10" s="125">
        <f>'CHARGES struct région'!AC61</f>
        <v>0</v>
      </c>
      <c r="H10" s="125">
        <f>'PRODUITS  struct région'!AC42</f>
        <v>0</v>
      </c>
      <c r="I10" s="125">
        <f>H10-G10</f>
        <v>0</v>
      </c>
      <c r="J10" s="125">
        <f>+'CHARGES struct région'!AX61</f>
        <v>0</v>
      </c>
      <c r="K10" s="125">
        <v>0</v>
      </c>
      <c r="L10" s="125">
        <f>K10-J10</f>
        <v>0</v>
      </c>
      <c r="M10" s="426"/>
      <c r="N10" s="426"/>
      <c r="O10" s="125">
        <f t="shared" si="0"/>
        <v>0</v>
      </c>
    </row>
    <row r="11" spans="1:34" ht="16.5" customHeight="1" x14ac:dyDescent="0.2">
      <c r="B11" s="476"/>
      <c r="C11" s="392" t="s">
        <v>95</v>
      </c>
      <c r="D11" s="410">
        <f t="shared" ref="D11:I11" si="1">SUM(D6:D10)</f>
        <v>0</v>
      </c>
      <c r="E11" s="126">
        <f t="shared" si="1"/>
        <v>0</v>
      </c>
      <c r="F11" s="126">
        <f t="shared" si="1"/>
        <v>0</v>
      </c>
      <c r="G11" s="410">
        <f t="shared" si="1"/>
        <v>0</v>
      </c>
      <c r="H11" s="126">
        <f t="shared" si="1"/>
        <v>0</v>
      </c>
      <c r="I11" s="126">
        <f t="shared" si="1"/>
        <v>0</v>
      </c>
      <c r="J11" s="126">
        <f>SUM(J6:J10)</f>
        <v>0</v>
      </c>
      <c r="K11" s="126">
        <f t="shared" ref="K11:L11" si="2">SUM(K6:K10)</f>
        <v>0</v>
      </c>
      <c r="L11" s="126">
        <f t="shared" si="2"/>
        <v>0</v>
      </c>
      <c r="M11" s="126">
        <f>SUM(M6:M10)</f>
        <v>0</v>
      </c>
      <c r="N11" s="126">
        <f>SUM(N6:N10)</f>
        <v>0</v>
      </c>
      <c r="O11" s="126">
        <f>K11+N11-J11-M11</f>
        <v>0</v>
      </c>
    </row>
    <row r="12" spans="1:34" ht="14.25" customHeight="1" x14ac:dyDescent="0.2">
      <c r="B12" s="2"/>
      <c r="C12" s="393"/>
      <c r="D12" s="411"/>
      <c r="E12" s="411"/>
      <c r="F12" s="127"/>
      <c r="G12" s="127"/>
      <c r="H12" s="127"/>
      <c r="I12" s="127"/>
      <c r="J12" s="127"/>
      <c r="K12" s="127"/>
      <c r="L12" s="127"/>
      <c r="M12" s="127"/>
      <c r="N12" s="127"/>
      <c r="O12" s="127"/>
    </row>
    <row r="13" spans="1:34" ht="16.5" customHeight="1" x14ac:dyDescent="0.2">
      <c r="B13" s="477" t="s">
        <v>96</v>
      </c>
      <c r="C13" s="391" t="str">
        <f>'Données initiales'!B12</f>
        <v>Formations des bénévoles (hors BAFA-BAFD)</v>
      </c>
      <c r="D13" s="412">
        <f>+'CHARGES struct région'!I61</f>
        <v>0</v>
      </c>
      <c r="E13" s="412">
        <f>'PRODUITS  struct région'!I42</f>
        <v>0</v>
      </c>
      <c r="F13" s="125">
        <f>E13-D13</f>
        <v>0</v>
      </c>
      <c r="G13" s="125">
        <f>'CHARGES struct région'!AD61</f>
        <v>0</v>
      </c>
      <c r="H13" s="125">
        <f>'PRODUITS  struct région'!AD42</f>
        <v>0</v>
      </c>
      <c r="I13" s="125">
        <f>H13-G13</f>
        <v>0</v>
      </c>
      <c r="J13" s="125">
        <f>'CHARGES struct région'!AY61</f>
        <v>0</v>
      </c>
      <c r="K13" s="125">
        <f t="array" ref="K13:K17">TRANSPOSE('PRODUITS  struct région'!AY42:BC42)</f>
        <v>0</v>
      </c>
      <c r="L13" s="125">
        <f>K13-J13</f>
        <v>0</v>
      </c>
      <c r="M13" s="426"/>
      <c r="N13" s="426"/>
      <c r="O13" s="125">
        <f t="shared" ref="O13:O17" si="3">K13+N13-J13-M13</f>
        <v>0</v>
      </c>
      <c r="Q13" s="150"/>
    </row>
    <row r="14" spans="1:34" ht="16.5" customHeight="1" x14ac:dyDescent="0.2">
      <c r="B14" s="477"/>
      <c r="C14" s="391" t="str">
        <f>'Données initiales'!B13</f>
        <v>Accueils des services civiques</v>
      </c>
      <c r="D14" s="409">
        <f>+'CHARGES struct région'!J61</f>
        <v>0</v>
      </c>
      <c r="E14" s="412">
        <f>'PRODUITS  struct région'!J42</f>
        <v>0</v>
      </c>
      <c r="F14" s="125">
        <f>E14-D14</f>
        <v>0</v>
      </c>
      <c r="G14" s="125">
        <f>'CHARGES struct région'!AE61</f>
        <v>0</v>
      </c>
      <c r="H14" s="125">
        <f>'PRODUITS  struct région'!AE42</f>
        <v>0</v>
      </c>
      <c r="I14" s="125">
        <f>H14-G14</f>
        <v>0</v>
      </c>
      <c r="J14" s="125">
        <f>'CHARGES struct région'!AZ61</f>
        <v>0</v>
      </c>
      <c r="K14" s="125">
        <v>0</v>
      </c>
      <c r="L14" s="125">
        <f>K14-J14</f>
        <v>0</v>
      </c>
      <c r="M14" s="426"/>
      <c r="N14" s="426"/>
      <c r="O14" s="125">
        <f t="shared" si="3"/>
        <v>0</v>
      </c>
    </row>
    <row r="15" spans="1:34" ht="16.5" customHeight="1" x14ac:dyDescent="0.2">
      <c r="B15" s="477"/>
      <c r="C15" s="391" t="str">
        <f>'Données initiales'!B14</f>
        <v>Camp accompagnement / DECLIC</v>
      </c>
      <c r="D15" s="409">
        <f>+'CHARGES struct région'!K61</f>
        <v>0</v>
      </c>
      <c r="E15" s="412">
        <f>'PRODUITS  struct région'!K42</f>
        <v>0</v>
      </c>
      <c r="F15" s="125">
        <f>E15-D15</f>
        <v>0</v>
      </c>
      <c r="G15" s="125">
        <f>'CHARGES struct région'!AF61</f>
        <v>0</v>
      </c>
      <c r="H15" s="125">
        <f>'PRODUITS  struct région'!AF42</f>
        <v>0</v>
      </c>
      <c r="I15" s="125">
        <f>H15-G15</f>
        <v>0</v>
      </c>
      <c r="J15" s="125">
        <f>'CHARGES struct région'!BA61</f>
        <v>0</v>
      </c>
      <c r="K15" s="125">
        <v>0</v>
      </c>
      <c r="L15" s="125">
        <f>K15-J15</f>
        <v>0</v>
      </c>
      <c r="M15" s="426"/>
      <c r="N15" s="426"/>
      <c r="O15" s="125">
        <f t="shared" si="3"/>
        <v>0</v>
      </c>
      <c r="T15" s="150"/>
    </row>
    <row r="16" spans="1:34" ht="16.5" customHeight="1" x14ac:dyDescent="0.2">
      <c r="B16" s="477"/>
      <c r="C16" s="391" t="str">
        <f>'Données initiales'!B15</f>
        <v>Rassemblements nationaux</v>
      </c>
      <c r="D16" s="409">
        <f>+'CHARGES struct région'!L61</f>
        <v>0</v>
      </c>
      <c r="E16" s="412">
        <f>'PRODUITS  struct région'!L42</f>
        <v>0</v>
      </c>
      <c r="F16" s="125">
        <f>E16-D16</f>
        <v>0</v>
      </c>
      <c r="G16" s="125">
        <f>'CHARGES struct région'!AG61</f>
        <v>0</v>
      </c>
      <c r="H16" s="125">
        <f>'PRODUITS  struct région'!AG42</f>
        <v>0</v>
      </c>
      <c r="I16" s="125">
        <f>H16-G16</f>
        <v>0</v>
      </c>
      <c r="J16" s="125">
        <f>'CHARGES struct région'!BB61</f>
        <v>0</v>
      </c>
      <c r="K16" s="125">
        <v>0</v>
      </c>
      <c r="L16" s="125">
        <f>K16-J16</f>
        <v>0</v>
      </c>
      <c r="M16" s="426"/>
      <c r="N16" s="426"/>
      <c r="O16" s="125">
        <f t="shared" si="3"/>
        <v>0</v>
      </c>
    </row>
    <row r="17" spans="2:19" ht="16.5" customHeight="1" x14ac:dyDescent="0.2">
      <c r="B17" s="477"/>
      <c r="C17" s="391" t="str">
        <f>'Données initiales'!B16</f>
        <v>Rassemblements régionaux</v>
      </c>
      <c r="D17" s="409">
        <f>+'CHARGES struct région'!M61</f>
        <v>0</v>
      </c>
      <c r="E17" s="412">
        <f>'PRODUITS  struct région'!M42</f>
        <v>0</v>
      </c>
      <c r="F17" s="125">
        <f>E17-D17</f>
        <v>0</v>
      </c>
      <c r="G17" s="125">
        <f>'CHARGES struct région'!AH61</f>
        <v>0</v>
      </c>
      <c r="H17" s="125">
        <f>'PRODUITS  struct région'!AH42</f>
        <v>0</v>
      </c>
      <c r="I17" s="125">
        <f>H17-G17</f>
        <v>0</v>
      </c>
      <c r="J17" s="125">
        <f>'CHARGES struct région'!BC61</f>
        <v>0</v>
      </c>
      <c r="K17" s="125">
        <v>0</v>
      </c>
      <c r="L17" s="125">
        <f>K17-J17</f>
        <v>0</v>
      </c>
      <c r="M17" s="426"/>
      <c r="N17" s="426"/>
      <c r="O17" s="125">
        <f t="shared" si="3"/>
        <v>0</v>
      </c>
    </row>
    <row r="18" spans="2:19" ht="18" customHeight="1" x14ac:dyDescent="0.2">
      <c r="B18" s="477"/>
      <c r="C18" s="392" t="s">
        <v>95</v>
      </c>
      <c r="D18" s="410">
        <f t="shared" ref="D18:L18" si="4">SUM(D13:D17)</f>
        <v>0</v>
      </c>
      <c r="E18" s="410">
        <f t="shared" si="4"/>
        <v>0</v>
      </c>
      <c r="F18" s="410">
        <f t="shared" si="4"/>
        <v>0</v>
      </c>
      <c r="G18" s="410">
        <f t="shared" si="4"/>
        <v>0</v>
      </c>
      <c r="H18" s="410">
        <f t="shared" si="4"/>
        <v>0</v>
      </c>
      <c r="I18" s="410">
        <f t="shared" si="4"/>
        <v>0</v>
      </c>
      <c r="J18" s="410">
        <f t="shared" si="4"/>
        <v>0</v>
      </c>
      <c r="K18" s="410">
        <f t="shared" si="4"/>
        <v>0</v>
      </c>
      <c r="L18" s="410">
        <f t="shared" si="4"/>
        <v>0</v>
      </c>
      <c r="M18" s="410">
        <f>SUM(M13:M17)</f>
        <v>0</v>
      </c>
      <c r="N18" s="410">
        <f>SUM(N13:N17)</f>
        <v>0</v>
      </c>
      <c r="O18" s="126">
        <f>K18+N18-J18-M18</f>
        <v>0</v>
      </c>
    </row>
    <row r="19" spans="2:19" ht="14.25" customHeight="1" x14ac:dyDescent="0.2">
      <c r="B19" s="2"/>
      <c r="C19" s="393"/>
      <c r="D19" s="411"/>
      <c r="E19" s="411"/>
      <c r="F19" s="127"/>
      <c r="G19" s="127"/>
      <c r="H19" s="127"/>
      <c r="I19" s="127"/>
      <c r="J19" s="127"/>
      <c r="K19" s="127"/>
      <c r="L19" s="127"/>
      <c r="M19" s="127"/>
      <c r="N19" s="127"/>
      <c r="O19" s="127"/>
    </row>
    <row r="20" spans="2:19" ht="16.5" customHeight="1" x14ac:dyDescent="0.2">
      <c r="B20" s="478" t="s">
        <v>98</v>
      </c>
      <c r="C20" s="391" t="str">
        <f>'Données initiales'!B18</f>
        <v>Formations BAFA-BAFD</v>
      </c>
      <c r="D20" s="412">
        <f>'CHARGES struct région'!N61</f>
        <v>0</v>
      </c>
      <c r="E20" s="412">
        <f>'PRODUITS  struct région'!N42</f>
        <v>0</v>
      </c>
      <c r="F20" s="125">
        <f t="shared" ref="F20:F25" si="5">E20-D20</f>
        <v>0</v>
      </c>
      <c r="G20" s="125">
        <f>'CHARGES struct région'!AI61</f>
        <v>0</v>
      </c>
      <c r="H20" s="125">
        <f>'PRODUITS  struct région'!AI42</f>
        <v>0</v>
      </c>
      <c r="I20" s="125">
        <f t="shared" ref="I20:I25" si="6">H20-G20</f>
        <v>0</v>
      </c>
      <c r="J20" s="125">
        <f>'CHARGES struct région'!BD61</f>
        <v>0</v>
      </c>
      <c r="K20" s="125">
        <f t="array" ref="K20:K25">TRANSPOSE('PRODUITS  struct région'!BD42:BI42)</f>
        <v>0</v>
      </c>
      <c r="L20" s="125">
        <f t="shared" ref="L20:L25" si="7">K20-J20</f>
        <v>0</v>
      </c>
      <c r="M20" s="426"/>
      <c r="N20" s="426"/>
      <c r="O20" s="125">
        <f t="shared" ref="O20:O25" si="8">K20+N20-J20-M20</f>
        <v>0</v>
      </c>
    </row>
    <row r="21" spans="2:19" ht="16.5" customHeight="1" x14ac:dyDescent="0.2">
      <c r="B21" s="478"/>
      <c r="C21" s="391" t="str">
        <f>'Données initiales'!B19</f>
        <v>Séjour ouvert hiver</v>
      </c>
      <c r="D21" s="412">
        <f>'CHARGES struct région'!O61</f>
        <v>0</v>
      </c>
      <c r="E21" s="412">
        <f>'PRODUITS  struct région'!O42</f>
        <v>0</v>
      </c>
      <c r="F21" s="125">
        <f t="shared" si="5"/>
        <v>0</v>
      </c>
      <c r="G21" s="125">
        <f>'CHARGES struct région'!AJ61</f>
        <v>0</v>
      </c>
      <c r="H21" s="125">
        <f>'PRODUITS  struct région'!AJ42</f>
        <v>0</v>
      </c>
      <c r="I21" s="125">
        <f t="shared" si="6"/>
        <v>0</v>
      </c>
      <c r="J21" s="125">
        <f>'CHARGES struct région'!BE61</f>
        <v>0</v>
      </c>
      <c r="K21" s="125">
        <v>0</v>
      </c>
      <c r="L21" s="125">
        <f t="shared" si="7"/>
        <v>0</v>
      </c>
      <c r="M21" s="426"/>
      <c r="N21" s="426"/>
      <c r="O21" s="125">
        <f t="shared" si="8"/>
        <v>0</v>
      </c>
    </row>
    <row r="22" spans="2:19" ht="16.5" customHeight="1" x14ac:dyDescent="0.2">
      <c r="B22" s="478"/>
      <c r="C22" s="391" t="str">
        <f>'Données initiales'!B20</f>
        <v>Séjour ouvert été</v>
      </c>
      <c r="D22" s="412">
        <f>'CHARGES struct région'!P61</f>
        <v>0</v>
      </c>
      <c r="E22" s="412">
        <f>'PRODUITS  struct région'!P42</f>
        <v>0</v>
      </c>
      <c r="F22" s="125">
        <f t="shared" si="5"/>
        <v>0</v>
      </c>
      <c r="G22" s="125">
        <f>'CHARGES struct région'!AK61</f>
        <v>0</v>
      </c>
      <c r="H22" s="125">
        <f>'PRODUITS  struct région'!AK42</f>
        <v>0</v>
      </c>
      <c r="I22" s="125">
        <f t="shared" si="6"/>
        <v>0</v>
      </c>
      <c r="J22" s="125">
        <f>'CHARGES struct région'!BF61</f>
        <v>0</v>
      </c>
      <c r="K22" s="125">
        <v>0</v>
      </c>
      <c r="L22" s="125">
        <f t="shared" si="7"/>
        <v>0</v>
      </c>
      <c r="M22" s="426"/>
      <c r="N22" s="426"/>
      <c r="O22" s="125">
        <f t="shared" si="8"/>
        <v>0</v>
      </c>
    </row>
    <row r="23" spans="2:19" ht="16.5" customHeight="1" x14ac:dyDescent="0.2">
      <c r="B23" s="478"/>
      <c r="C23" s="391" t="str">
        <f>'Données initiales'!B21</f>
        <v>…..........................</v>
      </c>
      <c r="D23" s="125">
        <f>'CHARGES struct région'!Q61</f>
        <v>0</v>
      </c>
      <c r="E23" s="125">
        <f>'PRODUITS  struct région'!Q42</f>
        <v>0</v>
      </c>
      <c r="F23" s="125">
        <f t="shared" si="5"/>
        <v>0</v>
      </c>
      <c r="G23" s="125">
        <f>'CHARGES struct région'!AL61</f>
        <v>0</v>
      </c>
      <c r="H23" s="125">
        <f>'PRODUITS  struct région'!AL42</f>
        <v>0</v>
      </c>
      <c r="I23" s="125">
        <f t="shared" si="6"/>
        <v>0</v>
      </c>
      <c r="J23" s="125">
        <f>'CHARGES struct région'!BG61</f>
        <v>0</v>
      </c>
      <c r="K23" s="125">
        <v>0</v>
      </c>
      <c r="L23" s="125">
        <f t="shared" si="7"/>
        <v>0</v>
      </c>
      <c r="M23" s="426"/>
      <c r="N23" s="426"/>
      <c r="O23" s="125">
        <f t="shared" si="8"/>
        <v>0</v>
      </c>
      <c r="P23" s="413"/>
    </row>
    <row r="24" spans="2:19" ht="16.5" customHeight="1" x14ac:dyDescent="0.2">
      <c r="B24" s="478"/>
      <c r="C24" s="391" t="str">
        <f>'Données initiales'!B22</f>
        <v>…..........................</v>
      </c>
      <c r="D24" s="412">
        <f>'CHARGES struct région'!R61</f>
        <v>0</v>
      </c>
      <c r="E24" s="412">
        <f>'PRODUITS  struct région'!R42</f>
        <v>0</v>
      </c>
      <c r="F24" s="125">
        <f t="shared" si="5"/>
        <v>0</v>
      </c>
      <c r="G24" s="125">
        <f>'CHARGES struct région'!AM61</f>
        <v>0</v>
      </c>
      <c r="H24" s="125">
        <f>'PRODUITS  struct région'!AM42</f>
        <v>0</v>
      </c>
      <c r="I24" s="125">
        <f t="shared" si="6"/>
        <v>0</v>
      </c>
      <c r="J24" s="125">
        <f>'CHARGES struct région'!BH61</f>
        <v>0</v>
      </c>
      <c r="K24" s="125">
        <v>0</v>
      </c>
      <c r="L24" s="125">
        <f t="shared" si="7"/>
        <v>0</v>
      </c>
      <c r="M24" s="426"/>
      <c r="N24" s="426"/>
      <c r="O24" s="125">
        <f t="shared" si="8"/>
        <v>0</v>
      </c>
    </row>
    <row r="25" spans="2:19" ht="16.5" customHeight="1" x14ac:dyDescent="0.2">
      <c r="B25" s="478"/>
      <c r="C25" s="391" t="str">
        <f>'Données initiales'!B23</f>
        <v>…..........................</v>
      </c>
      <c r="D25" s="412">
        <f>'CHARGES struct région'!S61</f>
        <v>0</v>
      </c>
      <c r="E25" s="412">
        <f>'PRODUITS  struct région'!S42</f>
        <v>0</v>
      </c>
      <c r="F25" s="125">
        <f t="shared" si="5"/>
        <v>0</v>
      </c>
      <c r="G25" s="125">
        <f>'CHARGES struct région'!AN61</f>
        <v>0</v>
      </c>
      <c r="H25" s="125">
        <f>'PRODUITS  struct région'!AN42</f>
        <v>0</v>
      </c>
      <c r="I25" s="125">
        <f t="shared" si="6"/>
        <v>0</v>
      </c>
      <c r="J25" s="125">
        <f>'CHARGES struct région'!BI61</f>
        <v>0</v>
      </c>
      <c r="K25" s="125">
        <v>0</v>
      </c>
      <c r="L25" s="125">
        <f t="shared" si="7"/>
        <v>0</v>
      </c>
      <c r="M25" s="426"/>
      <c r="N25" s="426"/>
      <c r="O25" s="125">
        <f t="shared" si="8"/>
        <v>0</v>
      </c>
    </row>
    <row r="26" spans="2:19" ht="16.5" customHeight="1" x14ac:dyDescent="0.2">
      <c r="B26" s="478"/>
      <c r="C26" s="392" t="s">
        <v>95</v>
      </c>
      <c r="D26" s="410">
        <f t="shared" ref="D26:L26" si="9">SUM(D20:D25)</f>
        <v>0</v>
      </c>
      <c r="E26" s="410">
        <f t="shared" si="9"/>
        <v>0</v>
      </c>
      <c r="F26" s="410">
        <f t="shared" si="9"/>
        <v>0</v>
      </c>
      <c r="G26" s="410">
        <f t="shared" si="9"/>
        <v>0</v>
      </c>
      <c r="H26" s="410">
        <f t="shared" si="9"/>
        <v>0</v>
      </c>
      <c r="I26" s="410">
        <f t="shared" si="9"/>
        <v>0</v>
      </c>
      <c r="J26" s="410">
        <f t="shared" si="9"/>
        <v>0</v>
      </c>
      <c r="K26" s="410">
        <f t="shared" si="9"/>
        <v>0</v>
      </c>
      <c r="L26" s="410">
        <f t="shared" si="9"/>
        <v>0</v>
      </c>
      <c r="M26" s="410">
        <f>SUM(M20:M25)</f>
        <v>0</v>
      </c>
      <c r="N26" s="410">
        <f>SUM(N20:N25)</f>
        <v>0</v>
      </c>
      <c r="O26" s="126">
        <f>K26+N26-J26-M26</f>
        <v>0</v>
      </c>
    </row>
    <row r="27" spans="2:19" ht="13.5" customHeight="1" x14ac:dyDescent="0.2">
      <c r="B27" s="2"/>
      <c r="C27" s="2"/>
      <c r="D27" s="414"/>
      <c r="E27" s="414"/>
      <c r="F27" s="414"/>
      <c r="G27" s="414"/>
      <c r="H27" s="414"/>
      <c r="I27" s="414"/>
      <c r="J27" s="414"/>
      <c r="K27" s="414"/>
      <c r="L27" s="414"/>
      <c r="M27" s="414"/>
      <c r="N27" s="414"/>
      <c r="O27" s="414"/>
    </row>
    <row r="28" spans="2:19" ht="23.25" customHeight="1" x14ac:dyDescent="0.2">
      <c r="B28" s="476" t="s">
        <v>127</v>
      </c>
      <c r="C28" s="391" t="str">
        <f>'Données initiales'!B25</f>
        <v>Fonctionnement (charges et produits indirects)</v>
      </c>
      <c r="D28" s="412">
        <f>'CHARGES struct région'!T61</f>
        <v>0</v>
      </c>
      <c r="E28" s="412">
        <f>'PRODUITS  struct région'!T42</f>
        <v>0</v>
      </c>
      <c r="F28" s="125">
        <f>E28-D28</f>
        <v>0</v>
      </c>
      <c r="G28" s="125">
        <f>'CHARGES struct région'!AO61</f>
        <v>0</v>
      </c>
      <c r="H28" s="125">
        <f>'PRODUITS  struct région'!AO42</f>
        <v>0</v>
      </c>
      <c r="I28" s="125">
        <f>H28-G28</f>
        <v>0</v>
      </c>
      <c r="J28" s="125">
        <f>'CHARGES struct région'!BJ61</f>
        <v>0</v>
      </c>
      <c r="K28" s="125">
        <f t="array" ref="K28:K30">TRANSPOSE('PRODUITS  struct région'!BJ42:BL42)</f>
        <v>0</v>
      </c>
      <c r="L28" s="125">
        <f>K28-J28</f>
        <v>0</v>
      </c>
      <c r="M28" s="426"/>
      <c r="N28" s="426"/>
      <c r="O28" s="125">
        <f t="shared" ref="O28:O30" si="10">K28+N28-J28-M28</f>
        <v>0</v>
      </c>
      <c r="R28" s="150"/>
      <c r="S28" s="150"/>
    </row>
    <row r="29" spans="2:19" ht="16.5" customHeight="1" x14ac:dyDescent="0.2">
      <c r="B29" s="476"/>
      <c r="C29" s="391" t="str">
        <f>'Données initiales'!B26</f>
        <v>Groupes en création</v>
      </c>
      <c r="D29" s="412">
        <f>+'CHARGES struct région'!U61</f>
        <v>0</v>
      </c>
      <c r="E29" s="412">
        <f>'PRODUITS  struct région'!U42</f>
        <v>0</v>
      </c>
      <c r="F29" s="125">
        <f>E29-D29</f>
        <v>0</v>
      </c>
      <c r="G29" s="125">
        <f>'CHARGES struct région'!AP61</f>
        <v>0</v>
      </c>
      <c r="H29" s="125">
        <f>'PRODUITS  struct région'!AP42</f>
        <v>0</v>
      </c>
      <c r="I29" s="125">
        <f>H29-G29</f>
        <v>0</v>
      </c>
      <c r="J29" s="125">
        <f>'CHARGES struct région'!BK61</f>
        <v>0</v>
      </c>
      <c r="K29" s="125">
        <v>0</v>
      </c>
      <c r="L29" s="125">
        <f>K29-J29</f>
        <v>0</v>
      </c>
      <c r="M29" s="426"/>
      <c r="N29" s="426"/>
      <c r="O29" s="125">
        <f t="shared" si="10"/>
        <v>0</v>
      </c>
    </row>
    <row r="30" spans="2:19" ht="16.5" customHeight="1" x14ac:dyDescent="0.2">
      <c r="B30" s="476"/>
      <c r="C30" s="391" t="str">
        <f>'Données initiales'!B27</f>
        <v>…..........................</v>
      </c>
      <c r="D30" s="412">
        <f>'CHARGES struct région'!V61</f>
        <v>0</v>
      </c>
      <c r="E30" s="412">
        <f>'PRODUITS  struct région'!V42</f>
        <v>0</v>
      </c>
      <c r="F30" s="125">
        <f>E30-D30</f>
        <v>0</v>
      </c>
      <c r="G30" s="125">
        <f>'CHARGES struct région'!AQ61</f>
        <v>0</v>
      </c>
      <c r="H30" s="125">
        <f>'PRODUITS  struct région'!AQ42</f>
        <v>0</v>
      </c>
      <c r="I30" s="125">
        <f>H30-G30</f>
        <v>0</v>
      </c>
      <c r="J30" s="125">
        <f>'CHARGES struct région'!BL61</f>
        <v>0</v>
      </c>
      <c r="K30" s="125">
        <v>0</v>
      </c>
      <c r="L30" s="125">
        <f>K30-J30</f>
        <v>0</v>
      </c>
      <c r="M30" s="426"/>
      <c r="N30" s="426"/>
      <c r="O30" s="125">
        <f t="shared" si="10"/>
        <v>0</v>
      </c>
    </row>
    <row r="31" spans="2:19" ht="16.5" customHeight="1" x14ac:dyDescent="0.2">
      <c r="B31" s="476"/>
      <c r="C31" s="392" t="s">
        <v>95</v>
      </c>
      <c r="D31" s="410">
        <f>SUM(D28:D30)</f>
        <v>0</v>
      </c>
      <c r="E31" s="410">
        <f t="shared" ref="E31:L31" si="11">SUM(E28:E30)</f>
        <v>0</v>
      </c>
      <c r="F31" s="410">
        <f t="shared" si="11"/>
        <v>0</v>
      </c>
      <c r="G31" s="410">
        <f t="shared" si="11"/>
        <v>0</v>
      </c>
      <c r="H31" s="410">
        <f t="shared" si="11"/>
        <v>0</v>
      </c>
      <c r="I31" s="410">
        <f>SUM(I28:I30)</f>
        <v>0</v>
      </c>
      <c r="J31" s="410">
        <f t="shared" si="11"/>
        <v>0</v>
      </c>
      <c r="K31" s="410">
        <f t="shared" si="11"/>
        <v>0</v>
      </c>
      <c r="L31" s="410">
        <f t="shared" si="11"/>
        <v>0</v>
      </c>
      <c r="M31" s="410">
        <f>SUM(M28:M30)</f>
        <v>0</v>
      </c>
      <c r="N31" s="410">
        <f>SUM(N28:N30)</f>
        <v>0</v>
      </c>
      <c r="O31" s="126">
        <f>K31+N31-J31-M31</f>
        <v>0</v>
      </c>
    </row>
    <row r="32" spans="2:19" ht="12.75" x14ac:dyDescent="0.2">
      <c r="B32" s="2"/>
      <c r="C32" s="393"/>
      <c r="D32" s="411"/>
      <c r="E32" s="411"/>
      <c r="F32" s="127"/>
      <c r="G32" s="127"/>
      <c r="H32" s="127"/>
      <c r="I32" s="127"/>
      <c r="J32" s="127"/>
      <c r="K32" s="127"/>
      <c r="L32" s="127"/>
      <c r="M32" s="127"/>
      <c r="N32" s="127"/>
      <c r="O32" s="127"/>
    </row>
    <row r="33" spans="2:16" ht="20.25" customHeight="1" x14ac:dyDescent="0.2">
      <c r="B33" s="473" t="s">
        <v>137</v>
      </c>
      <c r="C33" s="473"/>
      <c r="D33" s="415">
        <f t="shared" ref="D33:L33" si="12">SUM(D26,D18,D31,D11)</f>
        <v>0</v>
      </c>
      <c r="E33" s="415">
        <f t="shared" si="12"/>
        <v>0</v>
      </c>
      <c r="F33" s="415">
        <f t="shared" si="12"/>
        <v>0</v>
      </c>
      <c r="G33" s="415">
        <f t="shared" si="12"/>
        <v>0</v>
      </c>
      <c r="H33" s="415">
        <f t="shared" si="12"/>
        <v>0</v>
      </c>
      <c r="I33" s="415">
        <f t="shared" si="12"/>
        <v>0</v>
      </c>
      <c r="J33" s="415">
        <f t="shared" si="12"/>
        <v>0</v>
      </c>
      <c r="K33" s="415">
        <f t="shared" si="12"/>
        <v>0</v>
      </c>
      <c r="L33" s="415">
        <f t="shared" si="12"/>
        <v>0</v>
      </c>
      <c r="M33" s="415">
        <f>SUM(M26,M18,M31,M11)</f>
        <v>0</v>
      </c>
      <c r="N33" s="415">
        <f>SUM(N26,N18,N31,N11)</f>
        <v>0</v>
      </c>
      <c r="O33" s="415">
        <f>K33+N33-J33-M33</f>
        <v>0</v>
      </c>
      <c r="P33" s="416"/>
    </row>
    <row r="34" spans="2:16" ht="9" customHeight="1" x14ac:dyDescent="0.2">
      <c r="D34" s="417"/>
      <c r="E34" s="417"/>
      <c r="F34" s="417"/>
      <c r="G34" s="417"/>
      <c r="H34" s="417"/>
      <c r="I34" s="417"/>
      <c r="J34" s="417"/>
      <c r="K34" s="417"/>
      <c r="L34" s="417"/>
      <c r="M34" s="417"/>
      <c r="N34" s="417"/>
      <c r="O34" s="417"/>
    </row>
    <row r="35" spans="2:16" ht="20.25" customHeight="1" x14ac:dyDescent="0.2">
      <c r="B35" s="473" t="s">
        <v>135</v>
      </c>
      <c r="C35" s="473"/>
      <c r="D35" s="415">
        <f>'V1 RESULTAT &amp; SLA'!C62-'Budget activités analytique'!D33</f>
        <v>0</v>
      </c>
      <c r="E35" s="415">
        <f>+'V1 RESULTAT &amp; SLA'!R62-'Budget activités analytique'!E33</f>
        <v>0</v>
      </c>
      <c r="F35" s="415">
        <f>+E35-D35</f>
        <v>0</v>
      </c>
      <c r="G35" s="415">
        <f>+'V2 RESULTAT &amp; SLA'!C62-'Budget activités analytique'!G33</f>
        <v>0</v>
      </c>
      <c r="H35" s="415">
        <f>+'V2 RESULTAT &amp; SLA'!R62-'Budget activités analytique'!H33</f>
        <v>0</v>
      </c>
      <c r="I35" s="415">
        <f>+H35-G35</f>
        <v>0</v>
      </c>
      <c r="J35" s="377"/>
      <c r="K35" s="377"/>
      <c r="L35" s="415">
        <f>+K35-J35</f>
        <v>0</v>
      </c>
      <c r="M35" s="377"/>
      <c r="N35" s="377"/>
      <c r="O35" s="415">
        <f>K35+N35-J35-M35</f>
        <v>0</v>
      </c>
    </row>
    <row r="36" spans="2:16" ht="7.5" customHeight="1" x14ac:dyDescent="0.2">
      <c r="E36" s="418"/>
      <c r="F36" s="418"/>
    </row>
    <row r="37" spans="2:16" ht="15.75" x14ac:dyDescent="0.2">
      <c r="B37" s="473" t="s">
        <v>136</v>
      </c>
      <c r="C37" s="473"/>
      <c r="D37" s="415">
        <f>+D33+D35</f>
        <v>0</v>
      </c>
      <c r="E37" s="415">
        <f t="shared" ref="E37:O37" si="13">+E33+E35</f>
        <v>0</v>
      </c>
      <c r="F37" s="415">
        <f t="shared" si="13"/>
        <v>0</v>
      </c>
      <c r="G37" s="415">
        <f t="shared" si="13"/>
        <v>0</v>
      </c>
      <c r="H37" s="415">
        <f t="shared" si="13"/>
        <v>0</v>
      </c>
      <c r="I37" s="415">
        <f t="shared" si="13"/>
        <v>0</v>
      </c>
      <c r="J37" s="415">
        <f t="shared" si="13"/>
        <v>0</v>
      </c>
      <c r="K37" s="415">
        <f t="shared" si="13"/>
        <v>0</v>
      </c>
      <c r="L37" s="415">
        <f t="shared" si="13"/>
        <v>0</v>
      </c>
      <c r="M37" s="415">
        <f t="shared" si="13"/>
        <v>0</v>
      </c>
      <c r="N37" s="415">
        <f t="shared" si="13"/>
        <v>0</v>
      </c>
      <c r="O37" s="415">
        <f t="shared" si="13"/>
        <v>0</v>
      </c>
    </row>
    <row r="38" spans="2:16" x14ac:dyDescent="0.2">
      <c r="E38" s="419"/>
      <c r="F38" s="418"/>
      <c r="K38" s="2"/>
      <c r="L38" s="420"/>
      <c r="M38" s="2"/>
      <c r="N38" s="2"/>
      <c r="O38" s="150"/>
    </row>
    <row r="39" spans="2:16" x14ac:dyDescent="0.2">
      <c r="E39" s="421"/>
      <c r="F39" s="418"/>
      <c r="K39" s="2"/>
      <c r="L39" s="422"/>
      <c r="M39" s="2"/>
      <c r="N39" s="2"/>
      <c r="O39" s="423"/>
    </row>
    <row r="40" spans="2:16" x14ac:dyDescent="0.2">
      <c r="E40" s="421"/>
      <c r="F40" s="418"/>
      <c r="K40" s="2"/>
      <c r="L40" s="422"/>
      <c r="M40" s="2"/>
      <c r="N40" s="2"/>
    </row>
    <row r="41" spans="2:16" x14ac:dyDescent="0.2">
      <c r="E41" s="421"/>
      <c r="F41" s="418"/>
      <c r="K41" s="2"/>
      <c r="L41" s="422"/>
      <c r="M41" s="2"/>
      <c r="N41" s="2"/>
    </row>
    <row r="42" spans="2:16" x14ac:dyDescent="0.2">
      <c r="E42" s="421"/>
      <c r="F42" s="418"/>
      <c r="K42" s="2"/>
      <c r="L42" s="422"/>
      <c r="M42" s="2"/>
      <c r="N42" s="2"/>
    </row>
    <row r="43" spans="2:16" x14ac:dyDescent="0.2">
      <c r="E43" s="421"/>
      <c r="F43" s="418"/>
      <c r="K43" s="2"/>
      <c r="L43" s="422"/>
      <c r="M43" s="2"/>
      <c r="N43" s="2"/>
    </row>
    <row r="44" spans="2:16" x14ac:dyDescent="0.2">
      <c r="E44" s="421"/>
      <c r="F44" s="418"/>
      <c r="K44" s="2"/>
      <c r="L44" s="422"/>
      <c r="M44" s="420"/>
      <c r="N44" s="2"/>
    </row>
    <row r="45" spans="2:16" x14ac:dyDescent="0.2">
      <c r="E45" s="421"/>
      <c r="F45" s="418"/>
      <c r="K45" s="2"/>
      <c r="L45" s="422"/>
      <c r="M45" s="420"/>
      <c r="N45" s="2"/>
    </row>
    <row r="46" spans="2:16" x14ac:dyDescent="0.2">
      <c r="E46" s="419"/>
      <c r="F46" s="418"/>
      <c r="K46" s="2"/>
      <c r="L46" s="422"/>
      <c r="M46" s="2"/>
      <c r="N46" s="2"/>
    </row>
    <row r="47" spans="2:16" x14ac:dyDescent="0.2">
      <c r="E47" s="419"/>
      <c r="F47" s="418"/>
      <c r="K47" s="2"/>
      <c r="L47" s="422"/>
      <c r="M47" s="2"/>
      <c r="N47" s="2"/>
    </row>
    <row r="48" spans="2:16" x14ac:dyDescent="0.2">
      <c r="E48" s="419"/>
      <c r="F48" s="418"/>
      <c r="K48" s="2"/>
      <c r="L48" s="422"/>
      <c r="M48" s="2"/>
      <c r="N48" s="2"/>
    </row>
    <row r="49" spans="5:14" x14ac:dyDescent="0.2">
      <c r="E49" s="419"/>
      <c r="F49" s="418"/>
      <c r="K49" s="2"/>
      <c r="L49" s="424"/>
      <c r="M49" s="2"/>
      <c r="N49" s="2"/>
    </row>
    <row r="50" spans="5:14" x14ac:dyDescent="0.2">
      <c r="E50" s="419"/>
      <c r="F50" s="418"/>
      <c r="L50" s="422"/>
      <c r="M50" s="2"/>
    </row>
    <row r="51" spans="5:14" x14ac:dyDescent="0.2">
      <c r="E51" s="419"/>
      <c r="F51" s="418"/>
    </row>
    <row r="52" spans="5:14" x14ac:dyDescent="0.2">
      <c r="E52" s="419"/>
      <c r="F52" s="418"/>
      <c r="M52" s="150"/>
    </row>
    <row r="53" spans="5:14" x14ac:dyDescent="0.2">
      <c r="E53" s="425"/>
      <c r="M53" s="150"/>
    </row>
    <row r="54" spans="5:14" x14ac:dyDescent="0.2">
      <c r="E54" s="425"/>
    </row>
    <row r="55" spans="5:14" x14ac:dyDescent="0.2">
      <c r="E55" s="425"/>
    </row>
    <row r="56" spans="5:14" x14ac:dyDescent="0.2">
      <c r="E56" s="425"/>
    </row>
    <row r="57" spans="5:14" x14ac:dyDescent="0.2">
      <c r="E57" s="425"/>
    </row>
    <row r="58" spans="5:14" x14ac:dyDescent="0.2">
      <c r="E58" s="425"/>
    </row>
    <row r="59" spans="5:14" x14ac:dyDescent="0.2">
      <c r="E59" s="425"/>
    </row>
  </sheetData>
  <sheetProtection sheet="1" formatCells="0" formatColumns="0" formatRows="0" insertColumns="0" deleteRows="0" autoFilter="0"/>
  <mergeCells count="11">
    <mergeCell ref="B35:C35"/>
    <mergeCell ref="B37:C37"/>
    <mergeCell ref="N4:N5"/>
    <mergeCell ref="P1:AH2"/>
    <mergeCell ref="O4:O5"/>
    <mergeCell ref="B33:C33"/>
    <mergeCell ref="B6:B11"/>
    <mergeCell ref="B13:B18"/>
    <mergeCell ref="B20:B26"/>
    <mergeCell ref="B28:B31"/>
    <mergeCell ref="M4:M5"/>
  </mergeCells>
  <hyperlinks>
    <hyperlink ref="D5" location="'CHARGES struct région'!D5" display="CHARGES" xr:uid="{3A47B6E1-23A6-45A8-B0BD-1FFB0C467821}"/>
    <hyperlink ref="G5" location="'CHARGES struct région'!Y5" display="CHARGES" xr:uid="{0E169887-65FE-4215-A0DB-8357B9E79FAD}"/>
    <hyperlink ref="J5" location="'CHARGES struct région'!AT5" display="CHARGES" xr:uid="{1E7B0E7F-BD53-416D-B51C-22C9C268CF0A}"/>
    <hyperlink ref="H5" location="'PRODUITS  struct région'!Y5" display="PRODUITS" xr:uid="{45F5EDDC-C0FD-4919-B35C-47A203A33F49}"/>
    <hyperlink ref="K5" location="'PRODUITS  struct région'!AT5" display="PRODUITS" xr:uid="{30260C0E-1C07-44EC-80B1-AFC8206CE6F3}"/>
    <hyperlink ref="E5" location="'PRODUITS  struct région'!D5" display="PRODUITS" xr:uid="{E4A98937-0C87-4B5F-90B5-2376BE1F29FF}"/>
  </hyperlinks>
  <printOptions horizontalCentered="1" verticalCentered="1"/>
  <pageMargins left="0.25" right="0.25" top="0.75" bottom="0.75" header="0.3" footer="0.3"/>
  <pageSetup paperSize="9" scale="65" orientation="landscape" horizontalDpi="300" verticalDpi="300" r:id="rId1"/>
  <pictur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MJ87"/>
  <sheetViews>
    <sheetView zoomScale="80" zoomScaleNormal="80" workbookViewId="0"/>
  </sheetViews>
  <sheetFormatPr baseColWidth="10" defaultColWidth="11.42578125" defaultRowHeight="20.25" x14ac:dyDescent="0.5"/>
  <cols>
    <col min="1" max="1" width="11.42578125" style="429" customWidth="1"/>
    <col min="2" max="2" width="17" style="429" customWidth="1"/>
    <col min="3" max="3" width="23" style="429" customWidth="1"/>
    <col min="4" max="4" width="25.140625" style="429" customWidth="1"/>
    <col min="5" max="8" width="19.5703125" style="429" customWidth="1"/>
    <col min="9" max="9" width="49.5703125" style="429" customWidth="1"/>
    <col min="10" max="1024" width="11.42578125" style="429"/>
    <col min="1025" max="16384" width="11.42578125" style="382"/>
  </cols>
  <sheetData>
    <row r="1" spans="1:26" x14ac:dyDescent="0.5">
      <c r="A1" s="428" t="str">
        <f>NOM_DE_LA_REGION_EEDF</f>
        <v>…......................................</v>
      </c>
      <c r="C1" s="428" t="str">
        <f>ANNEE_DU_BUDGET</f>
        <v>…......................................</v>
      </c>
    </row>
    <row r="2" spans="1:26" x14ac:dyDescent="0.5">
      <c r="A2" s="480" t="s">
        <v>167</v>
      </c>
      <c r="B2" s="480"/>
      <c r="C2" s="480"/>
      <c r="D2" s="480"/>
      <c r="E2" s="480"/>
      <c r="F2" s="480"/>
      <c r="G2" s="480"/>
      <c r="H2" s="480"/>
      <c r="I2" s="480"/>
      <c r="J2" s="430"/>
      <c r="K2" s="430"/>
      <c r="L2" s="430"/>
      <c r="M2" s="430"/>
      <c r="N2" s="430"/>
      <c r="O2" s="430"/>
      <c r="P2" s="430"/>
      <c r="Q2" s="430"/>
      <c r="R2" s="430"/>
      <c r="S2" s="430"/>
      <c r="T2" s="430"/>
      <c r="U2" s="431"/>
      <c r="V2" s="431"/>
      <c r="W2" s="431"/>
      <c r="X2" s="431"/>
      <c r="Y2" s="431"/>
      <c r="Z2" s="431"/>
    </row>
    <row r="3" spans="1:26" x14ac:dyDescent="0.5">
      <c r="A3" s="481" t="s">
        <v>100</v>
      </c>
      <c r="B3" s="481"/>
      <c r="C3" s="481"/>
      <c r="D3" s="481"/>
      <c r="E3" s="481"/>
      <c r="F3" s="481"/>
      <c r="G3" s="481"/>
      <c r="H3" s="481"/>
      <c r="I3" s="481"/>
      <c r="J3" s="430"/>
      <c r="K3" s="430"/>
      <c r="L3" s="430"/>
      <c r="M3" s="430"/>
      <c r="N3" s="430"/>
      <c r="O3" s="430"/>
      <c r="P3" s="430"/>
      <c r="Q3" s="430"/>
      <c r="R3" s="430"/>
      <c r="S3" s="430"/>
      <c r="T3" s="430"/>
      <c r="U3" s="431"/>
      <c r="V3" s="431"/>
      <c r="W3" s="431"/>
      <c r="X3" s="431"/>
      <c r="Y3" s="431"/>
      <c r="Z3" s="431"/>
    </row>
    <row r="4" spans="1:26" x14ac:dyDescent="0.5">
      <c r="A4" s="433" t="s">
        <v>168</v>
      </c>
      <c r="B4" s="430"/>
      <c r="C4" s="430"/>
      <c r="D4" s="430"/>
      <c r="E4" s="430"/>
      <c r="F4" s="430"/>
      <c r="G4" s="430"/>
      <c r="H4" s="430"/>
      <c r="I4" s="430"/>
      <c r="J4" s="430"/>
      <c r="K4" s="430"/>
      <c r="L4" s="430"/>
      <c r="M4" s="430"/>
      <c r="N4" s="430"/>
      <c r="O4" s="430"/>
      <c r="P4" s="430"/>
      <c r="Q4" s="430"/>
      <c r="R4" s="430"/>
      <c r="S4" s="430"/>
      <c r="T4" s="430"/>
      <c r="U4" s="431"/>
      <c r="V4" s="431"/>
      <c r="W4" s="431"/>
      <c r="X4" s="431"/>
      <c r="Y4" s="431"/>
      <c r="Z4" s="431"/>
    </row>
    <row r="5" spans="1:26" x14ac:dyDescent="0.5">
      <c r="A5" s="433" t="s">
        <v>159</v>
      </c>
      <c r="B5" s="430"/>
      <c r="C5" s="430"/>
      <c r="D5" s="430"/>
      <c r="E5" s="430"/>
      <c r="F5" s="430"/>
      <c r="G5" s="430"/>
      <c r="H5" s="430"/>
      <c r="I5" s="430"/>
      <c r="J5" s="430"/>
      <c r="K5" s="430"/>
      <c r="L5" s="430"/>
      <c r="M5" s="430"/>
      <c r="N5" s="430"/>
      <c r="O5" s="430"/>
      <c r="P5" s="430"/>
      <c r="Q5" s="430"/>
      <c r="R5" s="430"/>
      <c r="S5" s="430"/>
      <c r="T5" s="430"/>
      <c r="U5" s="431"/>
      <c r="V5" s="431"/>
      <c r="W5" s="431"/>
      <c r="X5" s="431"/>
      <c r="Y5" s="431"/>
      <c r="Z5" s="431"/>
    </row>
    <row r="6" spans="1:26" x14ac:dyDescent="0.5">
      <c r="A6" s="479"/>
      <c r="B6" s="479"/>
      <c r="C6" s="479"/>
      <c r="D6" s="479"/>
      <c r="E6" s="479"/>
      <c r="F6" s="479"/>
      <c r="G6" s="479"/>
      <c r="H6" s="479"/>
      <c r="I6" s="479"/>
      <c r="J6" s="430"/>
      <c r="K6" s="430"/>
      <c r="L6" s="430"/>
      <c r="M6" s="430"/>
      <c r="N6" s="430"/>
      <c r="O6" s="430"/>
      <c r="P6" s="430"/>
      <c r="Q6" s="430"/>
      <c r="R6" s="430"/>
      <c r="S6" s="430"/>
      <c r="T6" s="430"/>
      <c r="U6" s="431"/>
      <c r="V6" s="431"/>
      <c r="W6" s="431"/>
      <c r="X6" s="431"/>
      <c r="Y6" s="431"/>
      <c r="Z6" s="431"/>
    </row>
    <row r="7" spans="1:26" x14ac:dyDescent="0.5">
      <c r="A7" s="479"/>
      <c r="B7" s="479"/>
      <c r="C7" s="479"/>
      <c r="D7" s="479"/>
      <c r="E7" s="479"/>
      <c r="F7" s="479"/>
      <c r="G7" s="479"/>
      <c r="H7" s="479"/>
      <c r="I7" s="479"/>
      <c r="J7" s="430"/>
      <c r="K7" s="430"/>
      <c r="L7" s="430"/>
      <c r="M7" s="430"/>
      <c r="N7" s="430"/>
      <c r="O7" s="430"/>
      <c r="P7" s="430"/>
      <c r="Q7" s="430"/>
      <c r="R7" s="430"/>
      <c r="S7" s="430"/>
      <c r="T7" s="430"/>
      <c r="U7" s="431"/>
      <c r="V7" s="431"/>
      <c r="W7" s="431"/>
      <c r="X7" s="431"/>
      <c r="Y7" s="431"/>
      <c r="Z7" s="431"/>
    </row>
    <row r="8" spans="1:26" x14ac:dyDescent="0.5">
      <c r="A8" s="479"/>
      <c r="B8" s="479"/>
      <c r="C8" s="479"/>
      <c r="D8" s="479"/>
      <c r="E8" s="479"/>
      <c r="F8" s="479"/>
      <c r="G8" s="479"/>
      <c r="H8" s="479"/>
      <c r="I8" s="479"/>
      <c r="J8" s="430"/>
      <c r="K8" s="430"/>
      <c r="L8" s="430"/>
      <c r="M8" s="430"/>
      <c r="N8" s="430"/>
      <c r="O8" s="430"/>
      <c r="P8" s="430"/>
      <c r="Q8" s="430"/>
      <c r="R8" s="430"/>
      <c r="S8" s="430"/>
      <c r="T8" s="430"/>
      <c r="U8" s="431"/>
      <c r="V8" s="431"/>
      <c r="W8" s="431"/>
      <c r="X8" s="431"/>
      <c r="Y8" s="431"/>
      <c r="Z8" s="431"/>
    </row>
    <row r="9" spans="1:26" x14ac:dyDescent="0.5">
      <c r="A9" s="479"/>
      <c r="B9" s="479"/>
      <c r="C9" s="479"/>
      <c r="D9" s="479"/>
      <c r="E9" s="479"/>
      <c r="F9" s="479"/>
      <c r="G9" s="479"/>
      <c r="H9" s="479"/>
      <c r="I9" s="479"/>
      <c r="J9" s="430"/>
      <c r="K9" s="430"/>
      <c r="L9" s="430"/>
      <c r="M9" s="430"/>
      <c r="N9" s="430"/>
      <c r="O9" s="430"/>
      <c r="P9" s="430"/>
      <c r="Q9" s="430"/>
      <c r="R9" s="430"/>
      <c r="S9" s="430"/>
      <c r="T9" s="430"/>
      <c r="U9" s="431"/>
      <c r="V9" s="431"/>
      <c r="W9" s="431"/>
      <c r="X9" s="431"/>
      <c r="Y9" s="431"/>
      <c r="Z9" s="431"/>
    </row>
    <row r="10" spans="1:26" x14ac:dyDescent="0.5">
      <c r="A10" s="479"/>
      <c r="B10" s="479"/>
      <c r="C10" s="479"/>
      <c r="D10" s="479"/>
      <c r="E10" s="479"/>
      <c r="F10" s="479"/>
      <c r="G10" s="479"/>
      <c r="H10" s="479"/>
      <c r="I10" s="479"/>
      <c r="J10" s="430"/>
      <c r="K10" s="430"/>
      <c r="L10" s="430"/>
      <c r="M10" s="430"/>
      <c r="N10" s="430"/>
      <c r="O10" s="430"/>
      <c r="P10" s="430"/>
      <c r="Q10" s="430"/>
      <c r="R10" s="430"/>
      <c r="S10" s="430"/>
      <c r="T10" s="430"/>
      <c r="U10" s="431"/>
      <c r="V10" s="431"/>
      <c r="W10" s="431"/>
      <c r="X10" s="431"/>
      <c r="Y10" s="431"/>
      <c r="Z10" s="431"/>
    </row>
    <row r="11" spans="1:26" x14ac:dyDescent="0.5">
      <c r="A11" s="479"/>
      <c r="B11" s="479"/>
      <c r="C11" s="479"/>
      <c r="D11" s="479"/>
      <c r="E11" s="479"/>
      <c r="F11" s="479"/>
      <c r="G11" s="479"/>
      <c r="H11" s="479"/>
      <c r="I11" s="479"/>
      <c r="J11" s="430"/>
      <c r="K11" s="430"/>
      <c r="L11" s="430"/>
      <c r="M11" s="430"/>
      <c r="N11" s="430"/>
      <c r="O11" s="430"/>
      <c r="P11" s="430"/>
      <c r="Q11" s="430"/>
      <c r="R11" s="430"/>
      <c r="S11" s="430"/>
      <c r="T11" s="430"/>
      <c r="U11" s="431"/>
      <c r="V11" s="431"/>
      <c r="W11" s="431"/>
      <c r="X11" s="431"/>
      <c r="Y11" s="431"/>
      <c r="Z11" s="431"/>
    </row>
    <row r="12" spans="1:26" x14ac:dyDescent="0.5">
      <c r="A12" s="481" t="s">
        <v>161</v>
      </c>
      <c r="B12" s="481"/>
      <c r="C12" s="481"/>
      <c r="D12" s="481"/>
      <c r="E12" s="481"/>
      <c r="F12" s="481"/>
      <c r="G12" s="481"/>
      <c r="H12" s="481"/>
      <c r="I12" s="481"/>
      <c r="J12" s="430"/>
      <c r="K12" s="430"/>
      <c r="L12" s="430"/>
      <c r="M12" s="430"/>
      <c r="N12" s="430"/>
      <c r="O12" s="430"/>
      <c r="P12" s="430"/>
      <c r="Q12" s="430"/>
      <c r="R12" s="430"/>
      <c r="S12" s="430"/>
      <c r="T12" s="430"/>
      <c r="U12" s="431"/>
      <c r="V12" s="431"/>
      <c r="W12" s="431"/>
      <c r="X12" s="431"/>
      <c r="Y12" s="431"/>
      <c r="Z12" s="431"/>
    </row>
    <row r="13" spans="1:26" x14ac:dyDescent="0.5">
      <c r="A13" s="433" t="s">
        <v>162</v>
      </c>
      <c r="B13" s="432"/>
      <c r="C13" s="432"/>
      <c r="D13" s="432"/>
      <c r="E13" s="432"/>
      <c r="F13" s="432"/>
      <c r="G13" s="432"/>
      <c r="H13" s="432"/>
      <c r="I13" s="432"/>
      <c r="J13" s="430"/>
      <c r="K13" s="430"/>
      <c r="L13" s="430"/>
      <c r="M13" s="430"/>
      <c r="N13" s="430"/>
      <c r="O13" s="430"/>
      <c r="P13" s="430"/>
      <c r="Q13" s="430"/>
      <c r="R13" s="430"/>
      <c r="S13" s="430"/>
      <c r="T13" s="430"/>
      <c r="U13" s="431"/>
      <c r="V13" s="431"/>
      <c r="W13" s="431"/>
      <c r="X13" s="431"/>
      <c r="Y13" s="431"/>
      <c r="Z13" s="431"/>
    </row>
    <row r="14" spans="1:26" x14ac:dyDescent="0.5">
      <c r="A14" s="433" t="s">
        <v>163</v>
      </c>
      <c r="B14" s="432"/>
      <c r="C14" s="432"/>
      <c r="D14" s="432"/>
      <c r="E14" s="432"/>
      <c r="F14" s="432"/>
      <c r="G14" s="432"/>
      <c r="H14" s="432"/>
      <c r="I14" s="432"/>
      <c r="J14" s="430"/>
      <c r="K14" s="430"/>
      <c r="L14" s="430"/>
      <c r="M14" s="430"/>
      <c r="N14" s="430"/>
      <c r="O14" s="430"/>
      <c r="P14" s="430"/>
      <c r="Q14" s="430"/>
      <c r="R14" s="430"/>
      <c r="S14" s="430"/>
      <c r="T14" s="430"/>
      <c r="U14" s="431"/>
      <c r="V14" s="431"/>
      <c r="W14" s="431"/>
      <c r="X14" s="431"/>
      <c r="Y14" s="431"/>
      <c r="Z14" s="431"/>
    </row>
    <row r="15" spans="1:26" x14ac:dyDescent="0.5">
      <c r="A15" s="433" t="s">
        <v>164</v>
      </c>
      <c r="B15" s="432"/>
      <c r="C15" s="432"/>
      <c r="D15" s="432"/>
      <c r="E15" s="432"/>
      <c r="F15" s="432"/>
      <c r="G15" s="432"/>
      <c r="H15" s="432"/>
      <c r="I15" s="432"/>
      <c r="J15" s="430"/>
      <c r="K15" s="430"/>
      <c r="L15" s="430"/>
      <c r="M15" s="430"/>
      <c r="N15" s="430"/>
      <c r="O15" s="430"/>
      <c r="P15" s="430"/>
      <c r="Q15" s="430"/>
      <c r="R15" s="430"/>
      <c r="S15" s="430"/>
      <c r="T15" s="430"/>
      <c r="U15" s="431"/>
      <c r="V15" s="431"/>
      <c r="W15" s="431"/>
      <c r="X15" s="431"/>
      <c r="Y15" s="431"/>
      <c r="Z15" s="431"/>
    </row>
    <row r="16" spans="1:26" x14ac:dyDescent="0.5">
      <c r="A16" s="479"/>
      <c r="B16" s="479"/>
      <c r="C16" s="479"/>
      <c r="D16" s="479"/>
      <c r="E16" s="479"/>
      <c r="F16" s="479"/>
      <c r="G16" s="479"/>
      <c r="H16" s="479"/>
      <c r="I16" s="479"/>
      <c r="J16" s="430"/>
      <c r="K16" s="430"/>
      <c r="L16" s="430"/>
      <c r="M16" s="430"/>
      <c r="N16" s="430"/>
      <c r="O16" s="430"/>
      <c r="P16" s="430"/>
      <c r="Q16" s="430"/>
      <c r="R16" s="430"/>
      <c r="S16" s="430"/>
      <c r="T16" s="430"/>
      <c r="U16" s="431"/>
      <c r="V16" s="431"/>
      <c r="W16" s="431"/>
      <c r="X16" s="431"/>
      <c r="Y16" s="431"/>
      <c r="Z16" s="431"/>
    </row>
    <row r="17" spans="1:26" x14ac:dyDescent="0.5">
      <c r="A17" s="479"/>
      <c r="B17" s="479"/>
      <c r="C17" s="479"/>
      <c r="D17" s="479"/>
      <c r="E17" s="479"/>
      <c r="F17" s="479"/>
      <c r="G17" s="479"/>
      <c r="H17" s="479"/>
      <c r="I17" s="479"/>
      <c r="J17" s="430"/>
      <c r="K17" s="430"/>
      <c r="L17" s="430"/>
      <c r="M17" s="430"/>
      <c r="N17" s="430"/>
      <c r="O17" s="430"/>
      <c r="P17" s="430"/>
      <c r="Q17" s="430"/>
      <c r="R17" s="430"/>
      <c r="S17" s="430"/>
      <c r="T17" s="430"/>
      <c r="U17" s="431"/>
      <c r="V17" s="431"/>
      <c r="W17" s="431"/>
      <c r="X17" s="431"/>
      <c r="Y17" s="431"/>
      <c r="Z17" s="431"/>
    </row>
    <row r="18" spans="1:26" x14ac:dyDescent="0.5">
      <c r="A18" s="479"/>
      <c r="B18" s="479"/>
      <c r="C18" s="479"/>
      <c r="D18" s="479"/>
      <c r="E18" s="479"/>
      <c r="F18" s="479"/>
      <c r="G18" s="479"/>
      <c r="H18" s="479"/>
      <c r="I18" s="479"/>
      <c r="J18" s="430"/>
      <c r="K18" s="430"/>
      <c r="L18" s="430"/>
      <c r="M18" s="430"/>
      <c r="N18" s="430"/>
      <c r="O18" s="430"/>
      <c r="P18" s="430"/>
      <c r="Q18" s="430"/>
      <c r="R18" s="430"/>
      <c r="S18" s="430"/>
      <c r="T18" s="430"/>
      <c r="U18" s="431"/>
      <c r="V18" s="431"/>
      <c r="W18" s="431"/>
      <c r="X18" s="431"/>
      <c r="Y18" s="431"/>
      <c r="Z18" s="431"/>
    </row>
    <row r="19" spans="1:26" x14ac:dyDescent="0.5">
      <c r="A19" s="479"/>
      <c r="B19" s="479"/>
      <c r="C19" s="479"/>
      <c r="D19" s="479"/>
      <c r="E19" s="479"/>
      <c r="F19" s="479"/>
      <c r="G19" s="479"/>
      <c r="H19" s="479"/>
      <c r="I19" s="479"/>
      <c r="J19" s="430"/>
      <c r="K19" s="430"/>
      <c r="L19" s="430"/>
      <c r="M19" s="430"/>
      <c r="N19" s="430"/>
      <c r="O19" s="430"/>
      <c r="P19" s="430"/>
      <c r="Q19" s="430"/>
      <c r="R19" s="430"/>
      <c r="S19" s="430"/>
      <c r="T19" s="430"/>
      <c r="U19" s="431"/>
      <c r="V19" s="431"/>
      <c r="W19" s="431"/>
      <c r="X19" s="431"/>
      <c r="Y19" s="431"/>
      <c r="Z19" s="431"/>
    </row>
    <row r="20" spans="1:26" x14ac:dyDescent="0.5">
      <c r="A20" s="479"/>
      <c r="B20" s="479"/>
      <c r="C20" s="479"/>
      <c r="D20" s="479"/>
      <c r="E20" s="479"/>
      <c r="F20" s="479"/>
      <c r="G20" s="479"/>
      <c r="H20" s="479"/>
      <c r="I20" s="479"/>
      <c r="J20" s="430"/>
      <c r="K20" s="430"/>
      <c r="L20" s="430"/>
      <c r="M20" s="430"/>
      <c r="N20" s="430"/>
      <c r="O20" s="430"/>
      <c r="P20" s="430"/>
      <c r="Q20" s="430"/>
      <c r="R20" s="430"/>
      <c r="S20" s="430"/>
      <c r="T20" s="430"/>
      <c r="U20" s="431"/>
      <c r="V20" s="431"/>
      <c r="W20" s="431"/>
      <c r="X20" s="431"/>
      <c r="Y20" s="431"/>
      <c r="Z20" s="431"/>
    </row>
    <row r="21" spans="1:26" x14ac:dyDescent="0.5">
      <c r="A21" s="479"/>
      <c r="B21" s="479"/>
      <c r="C21" s="479"/>
      <c r="D21" s="479"/>
      <c r="E21" s="479"/>
      <c r="F21" s="479"/>
      <c r="G21" s="479"/>
      <c r="H21" s="479"/>
      <c r="I21" s="479"/>
      <c r="J21" s="430"/>
      <c r="K21" s="430"/>
      <c r="L21" s="430"/>
      <c r="M21" s="430"/>
      <c r="N21" s="430"/>
      <c r="O21" s="430"/>
      <c r="P21" s="430"/>
      <c r="Q21" s="430"/>
      <c r="R21" s="430"/>
      <c r="S21" s="430"/>
      <c r="T21" s="430"/>
      <c r="U21" s="431"/>
      <c r="V21" s="431"/>
      <c r="W21" s="431"/>
      <c r="X21" s="431"/>
      <c r="Y21" s="431"/>
      <c r="Z21" s="431"/>
    </row>
    <row r="22" spans="1:26" x14ac:dyDescent="0.5">
      <c r="A22" s="479"/>
      <c r="B22" s="479"/>
      <c r="C22" s="479"/>
      <c r="D22" s="479"/>
      <c r="E22" s="479"/>
      <c r="F22" s="479"/>
      <c r="G22" s="479"/>
      <c r="H22" s="479"/>
      <c r="I22" s="479"/>
      <c r="J22" s="430"/>
      <c r="K22" s="430"/>
      <c r="L22" s="430"/>
      <c r="M22" s="430"/>
      <c r="N22" s="430"/>
      <c r="O22" s="430"/>
      <c r="P22" s="430"/>
      <c r="Q22" s="430"/>
      <c r="R22" s="430"/>
      <c r="S22" s="430"/>
      <c r="T22" s="430"/>
      <c r="U22" s="431"/>
      <c r="V22" s="431"/>
      <c r="W22" s="431"/>
      <c r="X22" s="431"/>
      <c r="Y22" s="431"/>
      <c r="Z22" s="431"/>
    </row>
    <row r="23" spans="1:26" x14ac:dyDescent="0.5">
      <c r="A23" s="479"/>
      <c r="B23" s="479"/>
      <c r="C23" s="479"/>
      <c r="D23" s="479"/>
      <c r="E23" s="479"/>
      <c r="F23" s="479"/>
      <c r="G23" s="479"/>
      <c r="H23" s="479"/>
      <c r="I23" s="479"/>
      <c r="J23" s="430"/>
      <c r="K23" s="430"/>
      <c r="L23" s="430"/>
      <c r="M23" s="430"/>
      <c r="N23" s="430"/>
      <c r="O23" s="430"/>
      <c r="P23" s="430"/>
      <c r="Q23" s="430"/>
      <c r="R23" s="430"/>
      <c r="S23" s="430"/>
      <c r="T23" s="430"/>
      <c r="U23" s="431"/>
      <c r="V23" s="431"/>
      <c r="W23" s="431"/>
      <c r="X23" s="431"/>
      <c r="Y23" s="431"/>
      <c r="Z23" s="431"/>
    </row>
    <row r="24" spans="1:26" x14ac:dyDescent="0.5">
      <c r="A24" s="479"/>
      <c r="B24" s="479"/>
      <c r="C24" s="479"/>
      <c r="D24" s="479"/>
      <c r="E24" s="479"/>
      <c r="F24" s="479"/>
      <c r="G24" s="479"/>
      <c r="H24" s="479"/>
      <c r="I24" s="479"/>
      <c r="J24" s="430"/>
      <c r="K24" s="430"/>
      <c r="L24" s="430"/>
      <c r="M24" s="430"/>
      <c r="N24" s="430"/>
      <c r="O24" s="430"/>
      <c r="P24" s="430"/>
      <c r="Q24" s="430"/>
      <c r="R24" s="430"/>
      <c r="S24" s="430"/>
      <c r="T24" s="430"/>
      <c r="U24" s="431"/>
      <c r="V24" s="431"/>
      <c r="W24" s="431"/>
      <c r="X24" s="431"/>
      <c r="Y24" s="431"/>
      <c r="Z24" s="431"/>
    </row>
    <row r="25" spans="1:26" x14ac:dyDescent="0.5">
      <c r="A25" s="479"/>
      <c r="B25" s="479"/>
      <c r="C25" s="479"/>
      <c r="D25" s="479"/>
      <c r="E25" s="479"/>
      <c r="F25" s="479"/>
      <c r="G25" s="479"/>
      <c r="H25" s="479"/>
      <c r="I25" s="479"/>
      <c r="J25" s="430"/>
      <c r="K25" s="430"/>
      <c r="L25" s="430"/>
      <c r="M25" s="430"/>
      <c r="N25" s="430"/>
      <c r="O25" s="430"/>
      <c r="P25" s="430"/>
      <c r="Q25" s="430"/>
      <c r="R25" s="430"/>
      <c r="S25" s="430"/>
      <c r="T25" s="430"/>
      <c r="U25" s="431"/>
      <c r="V25" s="431"/>
      <c r="W25" s="431"/>
      <c r="X25" s="431"/>
      <c r="Y25" s="431"/>
      <c r="Z25" s="431"/>
    </row>
    <row r="26" spans="1:26" x14ac:dyDescent="0.5">
      <c r="A26" s="479"/>
      <c r="B26" s="479"/>
      <c r="C26" s="479"/>
      <c r="D26" s="479"/>
      <c r="E26" s="479"/>
      <c r="F26" s="479"/>
      <c r="G26" s="479"/>
      <c r="H26" s="479"/>
      <c r="I26" s="479"/>
      <c r="J26" s="430"/>
      <c r="K26" s="430"/>
      <c r="L26" s="430"/>
      <c r="M26" s="430"/>
      <c r="N26" s="430"/>
      <c r="O26" s="430"/>
      <c r="P26" s="430"/>
      <c r="Q26" s="430"/>
      <c r="R26" s="430"/>
      <c r="S26" s="430"/>
      <c r="T26" s="430"/>
      <c r="U26" s="431"/>
      <c r="V26" s="431"/>
      <c r="W26" s="431"/>
      <c r="X26" s="431"/>
      <c r="Y26" s="431"/>
      <c r="Z26" s="431"/>
    </row>
    <row r="27" spans="1:26" x14ac:dyDescent="0.5">
      <c r="A27" s="479"/>
      <c r="B27" s="479"/>
      <c r="C27" s="479"/>
      <c r="D27" s="479"/>
      <c r="E27" s="479"/>
      <c r="F27" s="479"/>
      <c r="G27" s="479"/>
      <c r="H27" s="479"/>
      <c r="I27" s="479"/>
      <c r="J27" s="430"/>
      <c r="K27" s="430"/>
      <c r="L27" s="430"/>
      <c r="M27" s="430"/>
      <c r="N27" s="430"/>
      <c r="O27" s="430"/>
      <c r="P27" s="430"/>
      <c r="Q27" s="430"/>
      <c r="R27" s="430"/>
      <c r="S27" s="430"/>
      <c r="T27" s="430"/>
      <c r="U27" s="431"/>
      <c r="V27" s="431"/>
      <c r="W27" s="431"/>
      <c r="X27" s="431"/>
      <c r="Y27" s="431"/>
      <c r="Z27" s="431"/>
    </row>
    <row r="28" spans="1:26" x14ac:dyDescent="0.5">
      <c r="A28" s="481" t="s">
        <v>160</v>
      </c>
      <c r="B28" s="481"/>
      <c r="C28" s="481"/>
      <c r="D28" s="481"/>
      <c r="E28" s="481"/>
      <c r="F28" s="481"/>
      <c r="G28" s="481"/>
      <c r="H28" s="481"/>
      <c r="I28" s="481"/>
      <c r="J28" s="430"/>
      <c r="K28" s="430"/>
      <c r="L28" s="430"/>
      <c r="M28" s="430"/>
      <c r="N28" s="430"/>
      <c r="O28" s="430"/>
      <c r="P28" s="430"/>
      <c r="Q28" s="430"/>
      <c r="R28" s="430"/>
      <c r="S28" s="430"/>
      <c r="T28" s="430"/>
      <c r="U28" s="431"/>
      <c r="V28" s="431"/>
      <c r="W28" s="431"/>
      <c r="X28" s="431"/>
      <c r="Y28" s="431"/>
      <c r="Z28" s="431"/>
    </row>
    <row r="29" spans="1:26" x14ac:dyDescent="0.5">
      <c r="A29" s="433" t="s">
        <v>162</v>
      </c>
      <c r="B29" s="430"/>
      <c r="C29" s="430"/>
      <c r="D29" s="430"/>
      <c r="E29" s="430"/>
      <c r="F29" s="430"/>
      <c r="G29" s="430"/>
      <c r="H29" s="430"/>
      <c r="I29" s="430"/>
      <c r="J29" s="430"/>
      <c r="K29" s="430"/>
      <c r="L29" s="430"/>
      <c r="M29" s="430"/>
      <c r="N29" s="430"/>
      <c r="O29" s="430"/>
      <c r="P29" s="430"/>
      <c r="Q29" s="430"/>
      <c r="R29" s="430"/>
      <c r="S29" s="430"/>
      <c r="T29" s="430"/>
      <c r="U29" s="431"/>
      <c r="V29" s="431"/>
      <c r="W29" s="431"/>
      <c r="X29" s="431"/>
      <c r="Y29" s="431"/>
      <c r="Z29" s="431"/>
    </row>
    <row r="30" spans="1:26" x14ac:dyDescent="0.5">
      <c r="A30" s="433" t="s">
        <v>165</v>
      </c>
      <c r="B30" s="430"/>
      <c r="C30" s="430"/>
      <c r="D30" s="430"/>
      <c r="E30" s="430"/>
      <c r="F30" s="430"/>
      <c r="G30" s="430"/>
      <c r="H30" s="430"/>
      <c r="I30" s="430"/>
      <c r="J30" s="430"/>
      <c r="K30" s="430"/>
      <c r="L30" s="430"/>
      <c r="M30" s="430"/>
      <c r="N30" s="430"/>
      <c r="O30" s="430"/>
      <c r="P30" s="430"/>
      <c r="Q30" s="430"/>
      <c r="R30" s="430"/>
      <c r="S30" s="430"/>
      <c r="T30" s="430"/>
      <c r="U30" s="431"/>
      <c r="V30" s="431"/>
      <c r="W30" s="431"/>
      <c r="X30" s="431"/>
      <c r="Y30" s="431"/>
      <c r="Z30" s="431"/>
    </row>
    <row r="31" spans="1:26" x14ac:dyDescent="0.5">
      <c r="A31" s="479"/>
      <c r="B31" s="479"/>
      <c r="C31" s="479"/>
      <c r="D31" s="479"/>
      <c r="E31" s="479"/>
      <c r="F31" s="479"/>
      <c r="G31" s="479"/>
      <c r="H31" s="479"/>
      <c r="I31" s="479"/>
      <c r="J31" s="430"/>
      <c r="K31" s="430"/>
      <c r="L31" s="430"/>
      <c r="M31" s="430"/>
      <c r="N31" s="430"/>
      <c r="O31" s="430"/>
      <c r="P31" s="430"/>
      <c r="Q31" s="430"/>
      <c r="R31" s="430"/>
      <c r="S31" s="430"/>
      <c r="T31" s="430"/>
      <c r="U31" s="431"/>
      <c r="V31" s="431"/>
      <c r="W31" s="431"/>
      <c r="X31" s="431"/>
      <c r="Y31" s="431"/>
      <c r="Z31" s="431"/>
    </row>
    <row r="32" spans="1:26" x14ac:dyDescent="0.5">
      <c r="A32" s="479"/>
      <c r="B32" s="479"/>
      <c r="C32" s="479"/>
      <c r="D32" s="479"/>
      <c r="E32" s="479"/>
      <c r="F32" s="479"/>
      <c r="G32" s="479"/>
      <c r="H32" s="479"/>
      <c r="I32" s="479"/>
      <c r="J32" s="430"/>
      <c r="K32" s="430"/>
      <c r="L32" s="430"/>
      <c r="M32" s="430"/>
      <c r="N32" s="430"/>
      <c r="O32" s="430"/>
      <c r="P32" s="430"/>
      <c r="Q32" s="430"/>
      <c r="R32" s="430"/>
      <c r="S32" s="430"/>
      <c r="T32" s="430"/>
      <c r="U32" s="431"/>
      <c r="V32" s="431"/>
      <c r="W32" s="431"/>
      <c r="X32" s="431"/>
      <c r="Y32" s="431"/>
      <c r="Z32" s="431"/>
    </row>
    <row r="33" spans="1:26" x14ac:dyDescent="0.5">
      <c r="A33" s="479"/>
      <c r="B33" s="479"/>
      <c r="C33" s="479"/>
      <c r="D33" s="479"/>
      <c r="E33" s="479"/>
      <c r="F33" s="479"/>
      <c r="G33" s="479"/>
      <c r="H33" s="479"/>
      <c r="I33" s="479"/>
      <c r="J33" s="430"/>
      <c r="K33" s="430"/>
      <c r="L33" s="430"/>
      <c r="M33" s="430"/>
      <c r="N33" s="430"/>
      <c r="O33" s="430"/>
      <c r="P33" s="430"/>
      <c r="Q33" s="430"/>
      <c r="R33" s="430"/>
      <c r="S33" s="430"/>
      <c r="T33" s="430"/>
      <c r="U33" s="431"/>
      <c r="V33" s="431"/>
      <c r="W33" s="431"/>
      <c r="X33" s="431"/>
      <c r="Y33" s="431"/>
      <c r="Z33" s="431"/>
    </row>
    <row r="34" spans="1:26" x14ac:dyDescent="0.5">
      <c r="A34" s="479"/>
      <c r="B34" s="479"/>
      <c r="C34" s="479"/>
      <c r="D34" s="479"/>
      <c r="E34" s="479"/>
      <c r="F34" s="479"/>
      <c r="G34" s="479"/>
      <c r="H34" s="479"/>
      <c r="I34" s="479"/>
      <c r="J34" s="430"/>
      <c r="K34" s="430"/>
      <c r="L34" s="430"/>
      <c r="M34" s="430"/>
      <c r="N34" s="430"/>
      <c r="O34" s="430"/>
      <c r="P34" s="430"/>
      <c r="Q34" s="430"/>
      <c r="R34" s="430"/>
      <c r="S34" s="430"/>
      <c r="T34" s="430"/>
      <c r="U34" s="431"/>
      <c r="V34" s="431"/>
      <c r="W34" s="431"/>
      <c r="X34" s="431"/>
      <c r="Y34" s="431"/>
      <c r="Z34" s="431"/>
    </row>
    <row r="35" spans="1:26" x14ac:dyDescent="0.5">
      <c r="A35" s="479"/>
      <c r="B35" s="479"/>
      <c r="C35" s="479"/>
      <c r="D35" s="479"/>
      <c r="E35" s="479"/>
      <c r="F35" s="479"/>
      <c r="G35" s="479"/>
      <c r="H35" s="479"/>
      <c r="I35" s="479"/>
      <c r="J35" s="430"/>
      <c r="K35" s="430"/>
      <c r="L35" s="430"/>
      <c r="M35" s="430"/>
      <c r="N35" s="430"/>
      <c r="O35" s="430"/>
      <c r="P35" s="430"/>
      <c r="Q35" s="430"/>
      <c r="R35" s="430"/>
      <c r="S35" s="430"/>
      <c r="T35" s="430"/>
      <c r="U35" s="431"/>
      <c r="V35" s="431"/>
      <c r="W35" s="431"/>
      <c r="X35" s="431"/>
      <c r="Y35" s="431"/>
      <c r="Z35" s="431"/>
    </row>
    <row r="36" spans="1:26" x14ac:dyDescent="0.5">
      <c r="A36" s="479"/>
      <c r="B36" s="479"/>
      <c r="C36" s="479"/>
      <c r="D36" s="479"/>
      <c r="E36" s="479"/>
      <c r="F36" s="479"/>
      <c r="G36" s="479"/>
      <c r="H36" s="479"/>
      <c r="I36" s="479"/>
      <c r="J36" s="430"/>
      <c r="K36" s="430"/>
      <c r="L36" s="430"/>
      <c r="M36" s="430"/>
      <c r="N36" s="430"/>
      <c r="O36" s="430"/>
      <c r="P36" s="430"/>
      <c r="Q36" s="430"/>
      <c r="R36" s="430"/>
      <c r="S36" s="430"/>
      <c r="T36" s="430"/>
      <c r="U36" s="431"/>
      <c r="V36" s="431"/>
      <c r="W36" s="431"/>
      <c r="X36" s="431"/>
      <c r="Y36" s="431"/>
      <c r="Z36" s="431"/>
    </row>
    <row r="37" spans="1:26" x14ac:dyDescent="0.5">
      <c r="A37" s="479"/>
      <c r="B37" s="479"/>
      <c r="C37" s="479"/>
      <c r="D37" s="479"/>
      <c r="E37" s="479"/>
      <c r="F37" s="479"/>
      <c r="G37" s="479"/>
      <c r="H37" s="479"/>
      <c r="I37" s="479"/>
      <c r="J37" s="430"/>
      <c r="K37" s="430"/>
      <c r="L37" s="430"/>
      <c r="M37" s="430"/>
      <c r="N37" s="430"/>
      <c r="O37" s="430"/>
      <c r="P37" s="430"/>
      <c r="Q37" s="430"/>
      <c r="R37" s="430"/>
      <c r="S37" s="430"/>
      <c r="T37" s="430"/>
      <c r="U37" s="431"/>
      <c r="V37" s="431"/>
      <c r="W37" s="431"/>
      <c r="X37" s="431"/>
      <c r="Y37" s="431"/>
      <c r="Z37" s="431"/>
    </row>
    <row r="38" spans="1:26" x14ac:dyDescent="0.5">
      <c r="A38" s="479"/>
      <c r="B38" s="479"/>
      <c r="C38" s="479"/>
      <c r="D38" s="479"/>
      <c r="E38" s="479"/>
      <c r="F38" s="479"/>
      <c r="G38" s="479"/>
      <c r="H38" s="479"/>
      <c r="I38" s="479"/>
      <c r="J38" s="430"/>
      <c r="K38" s="430"/>
      <c r="L38" s="430"/>
      <c r="M38" s="430"/>
      <c r="N38" s="430"/>
      <c r="O38" s="430"/>
      <c r="P38" s="430"/>
      <c r="Q38" s="430"/>
      <c r="R38" s="430"/>
      <c r="S38" s="430"/>
      <c r="T38" s="430"/>
      <c r="U38" s="431"/>
      <c r="V38" s="431"/>
      <c r="W38" s="431"/>
      <c r="X38" s="431"/>
      <c r="Y38" s="431"/>
      <c r="Z38" s="431"/>
    </row>
    <row r="39" spans="1:26" x14ac:dyDescent="0.5">
      <c r="A39" s="479"/>
      <c r="B39" s="479"/>
      <c r="C39" s="479"/>
      <c r="D39" s="479"/>
      <c r="E39" s="479"/>
      <c r="F39" s="479"/>
      <c r="G39" s="479"/>
      <c r="H39" s="479"/>
      <c r="I39" s="479"/>
      <c r="J39" s="430"/>
      <c r="K39" s="430"/>
      <c r="L39" s="430"/>
      <c r="M39" s="430"/>
      <c r="N39" s="430"/>
      <c r="O39" s="430"/>
      <c r="P39" s="430"/>
      <c r="Q39" s="430"/>
      <c r="R39" s="430"/>
      <c r="S39" s="430"/>
      <c r="T39" s="430"/>
      <c r="U39" s="431"/>
      <c r="V39" s="431"/>
      <c r="W39" s="431"/>
      <c r="X39" s="431"/>
      <c r="Y39" s="431"/>
      <c r="Z39" s="431"/>
    </row>
    <row r="40" spans="1:26" x14ac:dyDescent="0.5">
      <c r="A40" s="479"/>
      <c r="B40" s="479"/>
      <c r="C40" s="479"/>
      <c r="D40" s="479"/>
      <c r="E40" s="479"/>
      <c r="F40" s="479"/>
      <c r="G40" s="479"/>
      <c r="H40" s="479"/>
      <c r="I40" s="479"/>
      <c r="J40" s="430"/>
      <c r="K40" s="430"/>
      <c r="L40" s="430"/>
      <c r="M40" s="430"/>
      <c r="N40" s="430"/>
      <c r="O40" s="430"/>
      <c r="P40" s="430"/>
      <c r="Q40" s="430"/>
      <c r="R40" s="430"/>
      <c r="S40" s="430"/>
      <c r="T40" s="430"/>
      <c r="U40" s="431"/>
      <c r="V40" s="431"/>
      <c r="W40" s="431"/>
      <c r="X40" s="431"/>
      <c r="Y40" s="431"/>
      <c r="Z40" s="431"/>
    </row>
    <row r="41" spans="1:26" x14ac:dyDescent="0.5">
      <c r="A41" s="481" t="s">
        <v>166</v>
      </c>
      <c r="B41" s="481"/>
      <c r="C41" s="481"/>
      <c r="D41" s="481"/>
      <c r="E41" s="481"/>
      <c r="F41" s="481"/>
      <c r="G41" s="481"/>
      <c r="H41" s="481"/>
      <c r="I41" s="481"/>
      <c r="J41" s="430"/>
      <c r="K41" s="430"/>
      <c r="L41" s="430"/>
      <c r="M41" s="430"/>
      <c r="N41" s="430"/>
      <c r="O41" s="430"/>
      <c r="P41" s="430"/>
      <c r="Q41" s="430"/>
      <c r="R41" s="430"/>
      <c r="S41" s="430"/>
      <c r="T41" s="430"/>
      <c r="U41" s="431"/>
      <c r="V41" s="431"/>
      <c r="W41" s="431"/>
      <c r="X41" s="431"/>
      <c r="Y41" s="431"/>
      <c r="Z41" s="431"/>
    </row>
    <row r="42" spans="1:26" x14ac:dyDescent="0.5">
      <c r="A42" s="457" t="s">
        <v>101</v>
      </c>
      <c r="B42" s="432"/>
      <c r="C42" s="430"/>
      <c r="D42" s="430"/>
      <c r="E42" s="430"/>
      <c r="F42" s="430"/>
      <c r="G42" s="430"/>
      <c r="H42" s="430"/>
      <c r="I42" s="430"/>
      <c r="J42" s="430"/>
      <c r="K42" s="430"/>
      <c r="L42" s="430"/>
      <c r="M42" s="430"/>
      <c r="N42" s="430"/>
      <c r="O42" s="430"/>
      <c r="P42" s="430"/>
      <c r="Q42" s="430"/>
      <c r="R42" s="430"/>
      <c r="S42" s="430"/>
      <c r="T42" s="430"/>
      <c r="U42" s="431"/>
      <c r="V42" s="431"/>
      <c r="W42" s="431"/>
      <c r="X42" s="431"/>
      <c r="Y42" s="431"/>
      <c r="Z42" s="431"/>
    </row>
    <row r="43" spans="1:26" x14ac:dyDescent="0.5">
      <c r="A43" s="479"/>
      <c r="B43" s="479"/>
      <c r="C43" s="479"/>
      <c r="D43" s="479"/>
      <c r="E43" s="479"/>
      <c r="F43" s="479"/>
      <c r="G43" s="479"/>
      <c r="H43" s="479"/>
      <c r="I43" s="479"/>
      <c r="J43" s="430"/>
      <c r="K43" s="430"/>
      <c r="L43" s="430"/>
      <c r="M43" s="430"/>
      <c r="N43" s="430"/>
      <c r="O43" s="430"/>
      <c r="P43" s="430"/>
      <c r="Q43" s="430"/>
      <c r="R43" s="430"/>
      <c r="S43" s="430"/>
      <c r="T43" s="430"/>
      <c r="U43" s="431"/>
      <c r="V43" s="431"/>
      <c r="W43" s="431"/>
      <c r="X43" s="431"/>
      <c r="Y43" s="431"/>
      <c r="Z43" s="431"/>
    </row>
    <row r="44" spans="1:26" x14ac:dyDescent="0.5">
      <c r="A44" s="479"/>
      <c r="B44" s="479"/>
      <c r="C44" s="479"/>
      <c r="D44" s="479"/>
      <c r="E44" s="479"/>
      <c r="F44" s="479"/>
      <c r="G44" s="479"/>
      <c r="H44" s="479"/>
      <c r="I44" s="479"/>
      <c r="J44" s="430"/>
      <c r="K44" s="430"/>
      <c r="L44" s="430"/>
      <c r="M44" s="430"/>
      <c r="N44" s="430"/>
      <c r="O44" s="430"/>
      <c r="P44" s="430"/>
      <c r="Q44" s="430"/>
      <c r="R44" s="430"/>
      <c r="S44" s="430"/>
      <c r="T44" s="430"/>
      <c r="U44" s="431"/>
      <c r="V44" s="431"/>
      <c r="W44" s="431"/>
      <c r="X44" s="431"/>
      <c r="Y44" s="431"/>
      <c r="Z44" s="431"/>
    </row>
    <row r="45" spans="1:26" x14ac:dyDescent="0.5">
      <c r="A45" s="479"/>
      <c r="B45" s="479"/>
      <c r="C45" s="479"/>
      <c r="D45" s="479"/>
      <c r="E45" s="479"/>
      <c r="F45" s="479"/>
      <c r="G45" s="479"/>
      <c r="H45" s="479"/>
      <c r="I45" s="479"/>
      <c r="J45" s="430"/>
      <c r="K45" s="430"/>
      <c r="L45" s="430"/>
      <c r="M45" s="430"/>
      <c r="N45" s="430"/>
      <c r="O45" s="430"/>
      <c r="P45" s="430"/>
      <c r="Q45" s="430"/>
      <c r="R45" s="430"/>
      <c r="S45" s="430"/>
      <c r="T45" s="430"/>
      <c r="U45" s="431"/>
      <c r="V45" s="431"/>
      <c r="W45" s="431"/>
      <c r="X45" s="431"/>
      <c r="Y45" s="431"/>
      <c r="Z45" s="431"/>
    </row>
    <row r="46" spans="1:26" x14ac:dyDescent="0.5">
      <c r="A46" s="457" t="s">
        <v>169</v>
      </c>
      <c r="B46" s="431"/>
      <c r="C46" s="431"/>
      <c r="D46" s="431"/>
      <c r="E46" s="431"/>
      <c r="F46" s="431"/>
      <c r="G46" s="431"/>
      <c r="H46" s="431"/>
      <c r="I46" s="431"/>
      <c r="J46" s="430"/>
      <c r="K46" s="430"/>
      <c r="L46" s="430"/>
      <c r="M46" s="430"/>
      <c r="N46" s="430"/>
      <c r="O46" s="430"/>
      <c r="P46" s="430"/>
      <c r="Q46" s="430"/>
      <c r="R46" s="430"/>
      <c r="S46" s="430"/>
      <c r="T46" s="430"/>
      <c r="U46" s="431"/>
      <c r="V46" s="431"/>
      <c r="W46" s="431"/>
      <c r="X46" s="431"/>
      <c r="Y46" s="431"/>
      <c r="Z46" s="431"/>
    </row>
    <row r="47" spans="1:26" x14ac:dyDescent="0.5">
      <c r="A47" s="479"/>
      <c r="B47" s="479"/>
      <c r="C47" s="479"/>
      <c r="D47" s="479"/>
      <c r="E47" s="479"/>
      <c r="F47" s="479"/>
      <c r="G47" s="479"/>
      <c r="H47" s="479"/>
      <c r="I47" s="479"/>
      <c r="J47" s="430"/>
      <c r="K47" s="430"/>
      <c r="L47" s="430"/>
      <c r="M47" s="430"/>
      <c r="N47" s="430"/>
      <c r="O47" s="430"/>
      <c r="P47" s="430"/>
      <c r="Q47" s="430"/>
      <c r="R47" s="430"/>
      <c r="S47" s="430"/>
      <c r="T47" s="430"/>
      <c r="U47" s="431"/>
      <c r="V47" s="431"/>
      <c r="W47" s="431"/>
      <c r="X47" s="431"/>
      <c r="Y47" s="431"/>
      <c r="Z47" s="431"/>
    </row>
    <row r="48" spans="1:26" x14ac:dyDescent="0.5">
      <c r="A48" s="479"/>
      <c r="B48" s="479"/>
      <c r="C48" s="479"/>
      <c r="D48" s="479"/>
      <c r="E48" s="479"/>
      <c r="F48" s="479"/>
      <c r="G48" s="479"/>
      <c r="H48" s="479"/>
      <c r="I48" s="479"/>
      <c r="J48" s="430"/>
      <c r="K48" s="430"/>
      <c r="L48" s="430"/>
      <c r="M48" s="430"/>
      <c r="N48" s="430"/>
      <c r="O48" s="430"/>
      <c r="P48" s="430"/>
      <c r="Q48" s="430"/>
      <c r="R48" s="430"/>
      <c r="S48" s="430"/>
      <c r="T48" s="430"/>
      <c r="U48" s="431"/>
      <c r="V48" s="431"/>
      <c r="W48" s="431"/>
      <c r="X48" s="431"/>
      <c r="Y48" s="431"/>
      <c r="Z48" s="431"/>
    </row>
    <row r="49" spans="1:26" x14ac:dyDescent="0.5">
      <c r="A49" s="479"/>
      <c r="B49" s="479"/>
      <c r="C49" s="479"/>
      <c r="D49" s="479"/>
      <c r="E49" s="479"/>
      <c r="F49" s="479"/>
      <c r="G49" s="479"/>
      <c r="H49" s="479"/>
      <c r="I49" s="479"/>
      <c r="J49" s="430"/>
      <c r="K49" s="430"/>
      <c r="L49" s="430"/>
      <c r="M49" s="430"/>
      <c r="N49" s="430"/>
      <c r="O49" s="430"/>
      <c r="P49" s="430"/>
      <c r="Q49" s="430"/>
      <c r="R49" s="430"/>
      <c r="S49" s="430"/>
      <c r="T49" s="430"/>
      <c r="U49" s="431"/>
      <c r="V49" s="431"/>
      <c r="W49" s="431"/>
      <c r="X49" s="431"/>
      <c r="Y49" s="431"/>
      <c r="Z49" s="431"/>
    </row>
    <row r="50" spans="1:26" x14ac:dyDescent="0.5">
      <c r="A50" s="457" t="s">
        <v>102</v>
      </c>
      <c r="B50" s="430"/>
      <c r="C50" s="430"/>
      <c r="D50" s="430"/>
      <c r="E50" s="430"/>
      <c r="F50" s="430"/>
      <c r="G50" s="430"/>
      <c r="H50" s="430"/>
      <c r="I50" s="430"/>
      <c r="J50" s="430"/>
      <c r="K50" s="430"/>
      <c r="L50" s="430"/>
      <c r="M50" s="430"/>
      <c r="N50" s="430"/>
      <c r="O50" s="430"/>
      <c r="P50" s="430"/>
      <c r="Q50" s="430"/>
      <c r="R50" s="430"/>
      <c r="S50" s="430"/>
      <c r="T50" s="430"/>
      <c r="U50" s="431"/>
      <c r="V50" s="431"/>
      <c r="W50" s="431"/>
      <c r="X50" s="431"/>
      <c r="Y50" s="431"/>
      <c r="Z50" s="431"/>
    </row>
    <row r="51" spans="1:26" x14ac:dyDescent="0.5">
      <c r="A51" s="429" t="s">
        <v>158</v>
      </c>
    </row>
    <row r="52" spans="1:26" x14ac:dyDescent="0.5">
      <c r="A52" s="434"/>
      <c r="B52" s="434"/>
      <c r="C52" s="434"/>
      <c r="D52" s="435"/>
      <c r="E52" s="436" t="s">
        <v>114</v>
      </c>
      <c r="F52" s="437" t="s">
        <v>113</v>
      </c>
      <c r="G52" s="438" t="s">
        <v>171</v>
      </c>
      <c r="H52" s="438" t="s">
        <v>106</v>
      </c>
      <c r="I52" s="485" t="s">
        <v>173</v>
      </c>
    </row>
    <row r="53" spans="1:26" x14ac:dyDescent="0.5">
      <c r="A53" s="483"/>
      <c r="B53" s="483"/>
      <c r="C53" s="439" t="s">
        <v>107</v>
      </c>
      <c r="D53" s="440" t="s">
        <v>170</v>
      </c>
      <c r="E53" s="441" t="s">
        <v>108</v>
      </c>
      <c r="F53" s="441" t="s">
        <v>108</v>
      </c>
      <c r="G53" s="441" t="s">
        <v>108</v>
      </c>
      <c r="H53" s="441" t="s">
        <v>108</v>
      </c>
      <c r="I53" s="486"/>
    </row>
    <row r="54" spans="1:26" x14ac:dyDescent="0.5">
      <c r="A54" s="484">
        <v>7410000</v>
      </c>
      <c r="B54" s="482" t="s">
        <v>109</v>
      </c>
      <c r="C54" s="442"/>
      <c r="D54" s="443"/>
      <c r="E54" s="444"/>
      <c r="F54" s="444"/>
      <c r="G54" s="445"/>
      <c r="H54" s="452"/>
      <c r="I54" s="455"/>
    </row>
    <row r="55" spans="1:26" x14ac:dyDescent="0.5">
      <c r="A55" s="484"/>
      <c r="B55" s="482"/>
      <c r="C55" s="442"/>
      <c r="D55" s="443"/>
      <c r="E55" s="446"/>
      <c r="F55" s="446"/>
      <c r="G55" s="445"/>
      <c r="H55" s="443"/>
      <c r="I55" s="455"/>
    </row>
    <row r="56" spans="1:26" x14ac:dyDescent="0.5">
      <c r="A56" s="484"/>
      <c r="B56" s="482"/>
      <c r="C56" s="442"/>
      <c r="D56" s="443"/>
      <c r="E56" s="446"/>
      <c r="F56" s="446"/>
      <c r="G56" s="445"/>
      <c r="H56" s="443"/>
      <c r="I56" s="455"/>
    </row>
    <row r="57" spans="1:26" x14ac:dyDescent="0.5">
      <c r="A57" s="484"/>
      <c r="B57" s="482"/>
      <c r="C57" s="447"/>
      <c r="D57" s="443"/>
      <c r="E57" s="446"/>
      <c r="F57" s="446"/>
      <c r="G57" s="445"/>
      <c r="H57" s="443"/>
      <c r="I57" s="455"/>
    </row>
    <row r="58" spans="1:26" x14ac:dyDescent="0.5">
      <c r="A58" s="484"/>
      <c r="B58" s="482"/>
      <c r="C58" s="447"/>
      <c r="D58" s="443"/>
      <c r="E58" s="446"/>
      <c r="F58" s="446"/>
      <c r="G58" s="445"/>
      <c r="H58" s="443"/>
      <c r="I58" s="455"/>
    </row>
    <row r="59" spans="1:26" x14ac:dyDescent="0.5">
      <c r="A59" s="484">
        <v>7411000</v>
      </c>
      <c r="B59" s="482" t="s">
        <v>71</v>
      </c>
      <c r="C59" s="442"/>
      <c r="D59" s="443"/>
      <c r="E59" s="446"/>
      <c r="F59" s="446"/>
      <c r="G59" s="445"/>
      <c r="H59" s="443"/>
      <c r="I59" s="455"/>
    </row>
    <row r="60" spans="1:26" x14ac:dyDescent="0.5">
      <c r="A60" s="484"/>
      <c r="B60" s="482"/>
      <c r="C60" s="442"/>
      <c r="D60" s="443"/>
      <c r="E60" s="446"/>
      <c r="F60" s="446"/>
      <c r="G60" s="445"/>
      <c r="H60" s="443"/>
      <c r="I60" s="455"/>
    </row>
    <row r="61" spans="1:26" x14ac:dyDescent="0.5">
      <c r="A61" s="484"/>
      <c r="B61" s="482"/>
      <c r="C61" s="442"/>
      <c r="D61" s="443"/>
      <c r="E61" s="446"/>
      <c r="F61" s="446"/>
      <c r="G61" s="445"/>
      <c r="H61" s="443"/>
      <c r="I61" s="455"/>
    </row>
    <row r="62" spans="1:26" x14ac:dyDescent="0.5">
      <c r="A62" s="484"/>
      <c r="B62" s="482"/>
      <c r="C62" s="447"/>
      <c r="D62" s="443"/>
      <c r="E62" s="446"/>
      <c r="F62" s="446"/>
      <c r="G62" s="445"/>
      <c r="H62" s="443"/>
      <c r="I62" s="455"/>
    </row>
    <row r="63" spans="1:26" x14ac:dyDescent="0.5">
      <c r="A63" s="484"/>
      <c r="B63" s="482"/>
      <c r="C63" s="447"/>
      <c r="D63" s="443"/>
      <c r="E63" s="446"/>
      <c r="F63" s="446"/>
      <c r="G63" s="445"/>
      <c r="H63" s="443"/>
      <c r="I63" s="455"/>
    </row>
    <row r="64" spans="1:26" x14ac:dyDescent="0.5">
      <c r="A64" s="484">
        <v>7412000</v>
      </c>
      <c r="B64" s="482" t="s">
        <v>72</v>
      </c>
      <c r="C64" s="442"/>
      <c r="D64" s="443"/>
      <c r="E64" s="446"/>
      <c r="F64" s="446"/>
      <c r="G64" s="445"/>
      <c r="H64" s="443"/>
      <c r="I64" s="455"/>
    </row>
    <row r="65" spans="1:9" x14ac:dyDescent="0.5">
      <c r="A65" s="484"/>
      <c r="B65" s="482"/>
      <c r="C65" s="442"/>
      <c r="D65" s="443"/>
      <c r="E65" s="446"/>
      <c r="F65" s="446"/>
      <c r="G65" s="445"/>
      <c r="H65" s="443"/>
      <c r="I65" s="455"/>
    </row>
    <row r="66" spans="1:9" x14ac:dyDescent="0.5">
      <c r="A66" s="484"/>
      <c r="B66" s="482"/>
      <c r="C66" s="447"/>
      <c r="D66" s="443"/>
      <c r="E66" s="446"/>
      <c r="F66" s="446"/>
      <c r="G66" s="445"/>
      <c r="H66" s="443"/>
      <c r="I66" s="455"/>
    </row>
    <row r="67" spans="1:9" x14ac:dyDescent="0.5">
      <c r="A67" s="484"/>
      <c r="B67" s="482"/>
      <c r="C67" s="447"/>
      <c r="D67" s="443"/>
      <c r="E67" s="446"/>
      <c r="F67" s="446"/>
      <c r="G67" s="445"/>
      <c r="H67" s="443"/>
      <c r="I67" s="455"/>
    </row>
    <row r="68" spans="1:9" x14ac:dyDescent="0.5">
      <c r="A68" s="484"/>
      <c r="B68" s="482"/>
      <c r="C68" s="447"/>
      <c r="D68" s="443"/>
      <c r="E68" s="446"/>
      <c r="F68" s="446"/>
      <c r="G68" s="445"/>
      <c r="H68" s="443"/>
      <c r="I68" s="455"/>
    </row>
    <row r="69" spans="1:9" x14ac:dyDescent="0.5">
      <c r="A69" s="484">
        <v>7413000</v>
      </c>
      <c r="B69" s="482" t="s">
        <v>73</v>
      </c>
      <c r="C69" s="447"/>
      <c r="D69" s="443"/>
      <c r="E69" s="446"/>
      <c r="F69" s="446"/>
      <c r="G69" s="445"/>
      <c r="H69" s="434"/>
      <c r="I69" s="456"/>
    </row>
    <row r="70" spans="1:9" x14ac:dyDescent="0.5">
      <c r="A70" s="484"/>
      <c r="B70" s="482"/>
      <c r="C70" s="447"/>
      <c r="D70" s="443"/>
      <c r="E70" s="446"/>
      <c r="F70" s="446"/>
      <c r="G70" s="445"/>
      <c r="H70" s="443"/>
      <c r="I70" s="455"/>
    </row>
    <row r="71" spans="1:9" x14ac:dyDescent="0.5">
      <c r="A71" s="484"/>
      <c r="B71" s="482"/>
      <c r="C71" s="447"/>
      <c r="D71" s="443"/>
      <c r="E71" s="446"/>
      <c r="F71" s="446"/>
      <c r="G71" s="445"/>
      <c r="H71" s="443"/>
      <c r="I71" s="455"/>
    </row>
    <row r="72" spans="1:9" x14ac:dyDescent="0.5">
      <c r="A72" s="484">
        <v>7414000</v>
      </c>
      <c r="B72" s="482" t="s">
        <v>146</v>
      </c>
      <c r="C72" s="447"/>
      <c r="D72" s="443"/>
      <c r="E72" s="446"/>
      <c r="F72" s="446"/>
      <c r="G72" s="445"/>
      <c r="H72" s="443"/>
      <c r="I72" s="455"/>
    </row>
    <row r="73" spans="1:9" x14ac:dyDescent="0.5">
      <c r="A73" s="484"/>
      <c r="B73" s="482"/>
      <c r="C73" s="447"/>
      <c r="D73" s="443"/>
      <c r="E73" s="446"/>
      <c r="F73" s="446"/>
      <c r="G73" s="445"/>
      <c r="H73" s="453"/>
      <c r="I73" s="455"/>
    </row>
    <row r="74" spans="1:9" x14ac:dyDescent="0.5">
      <c r="A74" s="484">
        <v>7416000</v>
      </c>
      <c r="B74" s="482" t="s">
        <v>145</v>
      </c>
      <c r="C74" s="447"/>
      <c r="D74" s="443"/>
      <c r="E74" s="446"/>
      <c r="F74" s="446"/>
      <c r="G74" s="445"/>
      <c r="H74" s="453"/>
      <c r="I74" s="455"/>
    </row>
    <row r="75" spans="1:9" x14ac:dyDescent="0.5">
      <c r="A75" s="484"/>
      <c r="B75" s="482"/>
      <c r="C75" s="447"/>
      <c r="D75" s="443"/>
      <c r="E75" s="446"/>
      <c r="F75" s="446"/>
      <c r="G75" s="445"/>
      <c r="H75" s="453"/>
      <c r="I75" s="455"/>
    </row>
    <row r="76" spans="1:9" x14ac:dyDescent="0.5">
      <c r="A76" s="484"/>
      <c r="B76" s="482"/>
      <c r="C76" s="447"/>
      <c r="D76" s="443"/>
      <c r="E76" s="446"/>
      <c r="F76" s="446"/>
      <c r="G76" s="445"/>
      <c r="H76" s="453"/>
      <c r="I76" s="455"/>
    </row>
    <row r="77" spans="1:9" x14ac:dyDescent="0.5">
      <c r="A77" s="484"/>
      <c r="B77" s="482"/>
      <c r="C77" s="447"/>
      <c r="D77" s="443"/>
      <c r="E77" s="448"/>
      <c r="F77" s="448"/>
      <c r="G77" s="449"/>
      <c r="H77" s="454"/>
      <c r="I77" s="455"/>
    </row>
    <row r="78" spans="1:9" x14ac:dyDescent="0.5">
      <c r="A78" s="434"/>
      <c r="B78" s="434"/>
      <c r="C78" s="434"/>
      <c r="D78" s="450"/>
      <c r="E78" s="451">
        <f>SUM(E54:E77)</f>
        <v>0</v>
      </c>
      <c r="F78" s="451">
        <f>SUM(F54:F77)</f>
        <v>0</v>
      </c>
      <c r="G78" s="451">
        <f>SUM(G54:G77)</f>
        <v>0</v>
      </c>
      <c r="H78" s="451">
        <f>SUM(H54:H77)</f>
        <v>0</v>
      </c>
    </row>
    <row r="80" spans="1:9" x14ac:dyDescent="0.5">
      <c r="A80" s="457" t="s">
        <v>172</v>
      </c>
    </row>
    <row r="81" spans="1:9" x14ac:dyDescent="0.5">
      <c r="A81" s="479"/>
      <c r="B81" s="479"/>
      <c r="C81" s="479"/>
      <c r="D81" s="479"/>
      <c r="E81" s="479"/>
      <c r="F81" s="479"/>
      <c r="G81" s="479"/>
      <c r="H81" s="479"/>
      <c r="I81" s="479"/>
    </row>
    <row r="82" spans="1:9" x14ac:dyDescent="0.5">
      <c r="A82" s="479"/>
      <c r="B82" s="479"/>
      <c r="C82" s="479"/>
      <c r="D82" s="479"/>
      <c r="E82" s="479"/>
      <c r="F82" s="479"/>
      <c r="G82" s="479"/>
      <c r="H82" s="479"/>
      <c r="I82" s="479"/>
    </row>
    <row r="83" spans="1:9" x14ac:dyDescent="0.5">
      <c r="A83" s="479"/>
      <c r="B83" s="479"/>
      <c r="C83" s="479"/>
      <c r="D83" s="479"/>
      <c r="E83" s="479"/>
      <c r="F83" s="479"/>
      <c r="G83" s="479"/>
      <c r="H83" s="479"/>
      <c r="I83" s="479"/>
    </row>
    <row r="84" spans="1:9" x14ac:dyDescent="0.5">
      <c r="A84" s="457" t="s">
        <v>193</v>
      </c>
    </row>
    <row r="85" spans="1:9" x14ac:dyDescent="0.5">
      <c r="A85" s="479"/>
      <c r="B85" s="479"/>
      <c r="C85" s="479"/>
      <c r="D85" s="479"/>
      <c r="E85" s="479"/>
      <c r="F85" s="479"/>
      <c r="G85" s="479"/>
      <c r="H85" s="479"/>
      <c r="I85" s="479"/>
    </row>
    <row r="86" spans="1:9" x14ac:dyDescent="0.5">
      <c r="A86" s="479"/>
      <c r="B86" s="479"/>
      <c r="C86" s="479"/>
      <c r="D86" s="479"/>
      <c r="E86" s="479"/>
      <c r="F86" s="479"/>
      <c r="G86" s="479"/>
      <c r="H86" s="479"/>
      <c r="I86" s="479"/>
    </row>
    <row r="87" spans="1:9" x14ac:dyDescent="0.5">
      <c r="A87" s="479"/>
      <c r="B87" s="479"/>
      <c r="C87" s="479"/>
      <c r="D87" s="479"/>
      <c r="E87" s="479"/>
      <c r="F87" s="479"/>
      <c r="G87" s="479"/>
      <c r="H87" s="479"/>
      <c r="I87" s="479"/>
    </row>
  </sheetData>
  <mergeCells count="59">
    <mergeCell ref="A86:I86"/>
    <mergeCell ref="A87:I87"/>
    <mergeCell ref="A82:I82"/>
    <mergeCell ref="A83:I83"/>
    <mergeCell ref="A85:I85"/>
    <mergeCell ref="A47:I47"/>
    <mergeCell ref="A48:I48"/>
    <mergeCell ref="A49:I49"/>
    <mergeCell ref="A81:I81"/>
    <mergeCell ref="A36:I36"/>
    <mergeCell ref="A37:I37"/>
    <mergeCell ref="A38:I38"/>
    <mergeCell ref="A39:I39"/>
    <mergeCell ref="A40:I40"/>
    <mergeCell ref="A74:A77"/>
    <mergeCell ref="B74:B77"/>
    <mergeCell ref="A64:A68"/>
    <mergeCell ref="B64:B68"/>
    <mergeCell ref="A69:A71"/>
    <mergeCell ref="B69:B71"/>
    <mergeCell ref="A72:A73"/>
    <mergeCell ref="I52:I53"/>
    <mergeCell ref="A16:I16"/>
    <mergeCell ref="A17:I17"/>
    <mergeCell ref="A18:I18"/>
    <mergeCell ref="A19:I19"/>
    <mergeCell ref="A20:I20"/>
    <mergeCell ref="A21:I21"/>
    <mergeCell ref="A22:I22"/>
    <mergeCell ref="A23:I23"/>
    <mergeCell ref="A24:I24"/>
    <mergeCell ref="A25:I25"/>
    <mergeCell ref="A26:I26"/>
    <mergeCell ref="A28:I28"/>
    <mergeCell ref="A43:I43"/>
    <mergeCell ref="A31:I31"/>
    <mergeCell ref="A32:I32"/>
    <mergeCell ref="B72:B73"/>
    <mergeCell ref="A53:B53"/>
    <mergeCell ref="A54:A58"/>
    <mergeCell ref="B54:B58"/>
    <mergeCell ref="A59:A63"/>
    <mergeCell ref="B59:B63"/>
    <mergeCell ref="A44:I44"/>
    <mergeCell ref="A45:I45"/>
    <mergeCell ref="A2:I2"/>
    <mergeCell ref="A3:I3"/>
    <mergeCell ref="A10:I10"/>
    <mergeCell ref="A27:I27"/>
    <mergeCell ref="A6:I6"/>
    <mergeCell ref="A7:I7"/>
    <mergeCell ref="A8:I8"/>
    <mergeCell ref="A9:I9"/>
    <mergeCell ref="A11:I11"/>
    <mergeCell ref="A12:I12"/>
    <mergeCell ref="A41:I41"/>
    <mergeCell ref="A33:I33"/>
    <mergeCell ref="A34:I34"/>
    <mergeCell ref="A35:I35"/>
  </mergeCells>
  <pageMargins left="0.25" right="0.25" top="0.75" bottom="0.75" header="0.3" footer="0.3"/>
  <pageSetup paperSize="9" scale="59" fitToHeight="2" orientation="landscape" horizontalDpi="300" verticalDpi="300" r:id="rId1"/>
  <extLst>
    <ext xmlns:x14="http://schemas.microsoft.com/office/spreadsheetml/2009/9/main" uri="{CCE6A557-97BC-4b89-ADB6-D9C93CAAB3DF}">
      <x14:dataValidations xmlns:xm="http://schemas.microsoft.com/office/excel/2006/main" count="1">
        <x14:dataValidation type="list" allowBlank="1" showInputMessage="1" showErrorMessage="1" xr:uid="{544143DA-5EF4-48BD-BC02-12FF9C01092E}">
          <x14:formula1>
            <xm:f>'Données initiales'!$B$6:$B$27</xm:f>
          </x14:formula1>
          <xm:sqref>D54:D77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20443-BA5F-4DDA-BE5C-671F08732AA1}">
  <dimension ref="A1:AMJ74"/>
  <sheetViews>
    <sheetView zoomScale="80" zoomScaleNormal="80" workbookViewId="0">
      <pane ySplit="4" topLeftCell="A5" activePane="bottomLeft" state="frozen"/>
      <selection pane="bottomLeft" activeCell="C25" sqref="C25"/>
    </sheetView>
  </sheetViews>
  <sheetFormatPr baseColWidth="10" defaultColWidth="15.140625" defaultRowHeight="12" outlineLevelCol="1" x14ac:dyDescent="0.2"/>
  <cols>
    <col min="1" max="1" width="9.85546875" style="254" customWidth="1"/>
    <col min="2" max="2" width="39.140625" style="254" customWidth="1"/>
    <col min="3" max="3" width="16.140625" style="254" customWidth="1"/>
    <col min="4" max="4" width="12.42578125" style="254" customWidth="1" outlineLevel="1"/>
    <col min="5" max="15" width="11.28515625" style="254" customWidth="1" outlineLevel="1"/>
    <col min="16" max="16" width="10.140625" style="254" customWidth="1"/>
    <col min="17" max="17" width="38.140625" style="254" customWidth="1"/>
    <col min="18" max="18" width="16.28515625" style="254" customWidth="1"/>
    <col min="19" max="19" width="12.42578125" style="254" customWidth="1" outlineLevel="1"/>
    <col min="20" max="30" width="11.140625" style="254" customWidth="1" outlineLevel="1"/>
    <col min="31" max="1024" width="15.140625" style="254"/>
    <col min="1025" max="16384" width="15.140625" style="255"/>
  </cols>
  <sheetData>
    <row r="1" spans="1:30" ht="26.25" customHeight="1" x14ac:dyDescent="0.2">
      <c r="A1" s="128" t="str">
        <f>+'CHARGES struct région'!D1</f>
        <v>BUDGET V1</v>
      </c>
      <c r="B1" s="128"/>
      <c r="C1" s="128" t="str">
        <f>+'Budget activités analytique'!D2</f>
        <v>…......................................</v>
      </c>
      <c r="D1" s="128"/>
      <c r="E1" s="128"/>
      <c r="F1" s="128"/>
      <c r="G1" s="128"/>
      <c r="H1" s="128"/>
      <c r="I1" s="128"/>
      <c r="J1" s="128"/>
      <c r="K1" s="128"/>
      <c r="L1" s="128"/>
      <c r="M1" s="128"/>
      <c r="N1" s="128"/>
      <c r="O1" s="128"/>
      <c r="P1" s="128"/>
      <c r="Q1" s="128"/>
      <c r="R1" s="128"/>
      <c r="S1" s="128"/>
      <c r="T1" s="128"/>
      <c r="U1" s="128"/>
      <c r="V1" s="128"/>
      <c r="W1" s="128"/>
      <c r="X1" s="128"/>
      <c r="Y1" s="128"/>
      <c r="Z1" s="128"/>
      <c r="AA1" s="128"/>
      <c r="AB1" s="128"/>
      <c r="AC1" s="128"/>
      <c r="AD1" s="128"/>
    </row>
    <row r="2" spans="1:30" ht="21.75" customHeight="1" thickBot="1" x14ac:dyDescent="0.25">
      <c r="A2" s="128" t="str">
        <f>+NOMEEDF</f>
        <v>…......................................</v>
      </c>
    </row>
    <row r="3" spans="1:30" ht="12.75" thickBot="1" x14ac:dyDescent="0.25">
      <c r="A3" s="303" t="s">
        <v>103</v>
      </c>
      <c r="B3" s="492" t="s">
        <v>104</v>
      </c>
      <c r="C3" s="304" t="s">
        <v>90</v>
      </c>
      <c r="D3" s="491" t="s">
        <v>110</v>
      </c>
      <c r="E3" s="489" t="s">
        <v>185</v>
      </c>
      <c r="F3" s="487" t="s">
        <v>185</v>
      </c>
      <c r="G3" s="489" t="s">
        <v>185</v>
      </c>
      <c r="H3" s="487" t="s">
        <v>185</v>
      </c>
      <c r="I3" s="489" t="s">
        <v>185</v>
      </c>
      <c r="J3" s="487" t="s">
        <v>185</v>
      </c>
      <c r="K3" s="489" t="s">
        <v>185</v>
      </c>
      <c r="L3" s="487" t="s">
        <v>185</v>
      </c>
      <c r="M3" s="489" t="s">
        <v>185</v>
      </c>
      <c r="N3" s="487" t="s">
        <v>185</v>
      </c>
      <c r="O3" s="489" t="s">
        <v>185</v>
      </c>
      <c r="P3" s="345" t="s">
        <v>103</v>
      </c>
      <c r="Q3" s="490" t="s">
        <v>91</v>
      </c>
      <c r="R3" s="346" t="s">
        <v>90</v>
      </c>
      <c r="S3" s="491" t="str">
        <f t="shared" ref="S3:AD3" si="0">D3</f>
        <v xml:space="preserve">REGION </v>
      </c>
      <c r="T3" s="488" t="str">
        <f t="shared" si="0"/>
        <v>SLA . . .</v>
      </c>
      <c r="U3" s="487" t="str">
        <f t="shared" si="0"/>
        <v>SLA . . .</v>
      </c>
      <c r="V3" s="488" t="str">
        <f t="shared" si="0"/>
        <v>SLA . . .</v>
      </c>
      <c r="W3" s="487" t="str">
        <f t="shared" si="0"/>
        <v>SLA . . .</v>
      </c>
      <c r="X3" s="488" t="str">
        <f t="shared" si="0"/>
        <v>SLA . . .</v>
      </c>
      <c r="Y3" s="487" t="str">
        <f t="shared" si="0"/>
        <v>SLA . . .</v>
      </c>
      <c r="Z3" s="488" t="str">
        <f t="shared" si="0"/>
        <v>SLA . . .</v>
      </c>
      <c r="AA3" s="487" t="str">
        <f t="shared" si="0"/>
        <v>SLA . . .</v>
      </c>
      <c r="AB3" s="488" t="str">
        <f t="shared" si="0"/>
        <v>SLA . . .</v>
      </c>
      <c r="AC3" s="487" t="str">
        <f t="shared" si="0"/>
        <v>SLA . . .</v>
      </c>
      <c r="AD3" s="488" t="str">
        <f t="shared" si="0"/>
        <v>SLA . . .</v>
      </c>
    </row>
    <row r="4" spans="1:30" ht="12.75" thickBot="1" x14ac:dyDescent="0.25">
      <c r="A4" s="305" t="s">
        <v>105</v>
      </c>
      <c r="B4" s="492"/>
      <c r="C4" s="378" t="s">
        <v>139</v>
      </c>
      <c r="D4" s="491"/>
      <c r="E4" s="489"/>
      <c r="F4" s="487"/>
      <c r="G4" s="489"/>
      <c r="H4" s="487"/>
      <c r="I4" s="489"/>
      <c r="J4" s="487"/>
      <c r="K4" s="489"/>
      <c r="L4" s="487"/>
      <c r="M4" s="489"/>
      <c r="N4" s="487"/>
      <c r="O4" s="489"/>
      <c r="P4" s="347" t="s">
        <v>105</v>
      </c>
      <c r="Q4" s="490"/>
      <c r="R4" s="348" t="s">
        <v>139</v>
      </c>
      <c r="S4" s="491"/>
      <c r="T4" s="488"/>
      <c r="U4" s="487"/>
      <c r="V4" s="488"/>
      <c r="W4" s="487"/>
      <c r="X4" s="488"/>
      <c r="Y4" s="487"/>
      <c r="Z4" s="488"/>
      <c r="AA4" s="487"/>
      <c r="AB4" s="488"/>
      <c r="AC4" s="487"/>
      <c r="AD4" s="488"/>
    </row>
    <row r="5" spans="1:30" ht="15.75" customHeight="1" thickBot="1" x14ac:dyDescent="0.25">
      <c r="A5" s="306">
        <v>60</v>
      </c>
      <c r="B5" s="307" t="s">
        <v>7</v>
      </c>
      <c r="C5" s="181">
        <f t="shared" ref="C5:C62" si="1">SUM(D5:O5)</f>
        <v>0</v>
      </c>
      <c r="D5" s="308">
        <f t="shared" ref="D5:O5" si="2">SUM(D6:D16)</f>
        <v>0</v>
      </c>
      <c r="E5" s="182">
        <f t="shared" si="2"/>
        <v>0</v>
      </c>
      <c r="F5" s="183">
        <f t="shared" si="2"/>
        <v>0</v>
      </c>
      <c r="G5" s="182">
        <f t="shared" si="2"/>
        <v>0</v>
      </c>
      <c r="H5" s="183">
        <f t="shared" si="2"/>
        <v>0</v>
      </c>
      <c r="I5" s="182">
        <f t="shared" si="2"/>
        <v>0</v>
      </c>
      <c r="J5" s="183">
        <f t="shared" si="2"/>
        <v>0</v>
      </c>
      <c r="K5" s="182">
        <f t="shared" si="2"/>
        <v>0</v>
      </c>
      <c r="L5" s="183">
        <f t="shared" si="2"/>
        <v>0</v>
      </c>
      <c r="M5" s="182">
        <f t="shared" si="2"/>
        <v>0</v>
      </c>
      <c r="N5" s="183">
        <f t="shared" si="2"/>
        <v>0</v>
      </c>
      <c r="O5" s="184">
        <f t="shared" si="2"/>
        <v>0</v>
      </c>
      <c r="P5" s="333">
        <v>70</v>
      </c>
      <c r="Q5" s="349" t="s">
        <v>59</v>
      </c>
      <c r="R5" s="209">
        <f>SUM(S5:AD5)</f>
        <v>0</v>
      </c>
      <c r="S5" s="183">
        <f t="shared" ref="S5:AD5" si="3">SUM(S6:S16)</f>
        <v>0</v>
      </c>
      <c r="T5" s="210">
        <f t="shared" si="3"/>
        <v>0</v>
      </c>
      <c r="U5" s="183">
        <f>SUM(U6:U16)</f>
        <v>0</v>
      </c>
      <c r="V5" s="210">
        <f t="shared" si="3"/>
        <v>0</v>
      </c>
      <c r="W5" s="183">
        <f t="shared" si="3"/>
        <v>0</v>
      </c>
      <c r="X5" s="210">
        <f t="shared" si="3"/>
        <v>0</v>
      </c>
      <c r="Y5" s="183">
        <f t="shared" si="3"/>
        <v>0</v>
      </c>
      <c r="Z5" s="210">
        <f>SUM(Z6:Z16)</f>
        <v>0</v>
      </c>
      <c r="AA5" s="183">
        <f t="shared" si="3"/>
        <v>0</v>
      </c>
      <c r="AB5" s="210">
        <f t="shared" si="3"/>
        <v>0</v>
      </c>
      <c r="AC5" s="183">
        <f>SUM(AC6:AC16)</f>
        <v>0</v>
      </c>
      <c r="AD5" s="211">
        <f t="shared" si="3"/>
        <v>0</v>
      </c>
    </row>
    <row r="6" spans="1:30" x14ac:dyDescent="0.2">
      <c r="A6" s="309">
        <v>6040000</v>
      </c>
      <c r="B6" s="310" t="s">
        <v>8</v>
      </c>
      <c r="C6" s="205">
        <f t="shared" si="1"/>
        <v>0</v>
      </c>
      <c r="D6" s="311">
        <f>SUMIFS('CHARGES struct région'!$W$5:$W$60,'CHARGES struct région'!$A$5:$A$60,A6)</f>
        <v>0</v>
      </c>
      <c r="E6" s="185"/>
      <c r="F6" s="186"/>
      <c r="G6" s="185"/>
      <c r="H6" s="186"/>
      <c r="I6" s="185"/>
      <c r="J6" s="186"/>
      <c r="K6" s="185"/>
      <c r="L6" s="186"/>
      <c r="M6" s="185"/>
      <c r="N6" s="186"/>
      <c r="O6" s="185"/>
      <c r="P6" s="309">
        <v>7060000</v>
      </c>
      <c r="Q6" s="350" t="s">
        <v>60</v>
      </c>
      <c r="R6" s="228">
        <f t="shared" ref="R6:R59" si="4">SUM(S6:AD6)</f>
        <v>0</v>
      </c>
      <c r="S6" s="351">
        <f>SUMIFS('PRODUITS  struct région'!$W$5:$W$41,'PRODUITS  struct région'!$A$5:$A$41,P6)</f>
        <v>0</v>
      </c>
      <c r="T6" s="212"/>
      <c r="U6" s="186"/>
      <c r="V6" s="212"/>
      <c r="W6" s="186"/>
      <c r="X6" s="212"/>
      <c r="Y6" s="186"/>
      <c r="Z6" s="212"/>
      <c r="AA6" s="186"/>
      <c r="AB6" s="212"/>
      <c r="AC6" s="186"/>
      <c r="AD6" s="213"/>
    </row>
    <row r="7" spans="1:30" x14ac:dyDescent="0.2">
      <c r="A7" s="312">
        <v>6040009</v>
      </c>
      <c r="B7" s="313" t="s">
        <v>9</v>
      </c>
      <c r="C7" s="206">
        <f t="shared" si="1"/>
        <v>0</v>
      </c>
      <c r="D7" s="311">
        <f>SUMIFS('CHARGES struct région'!$W$5:$W$60,'CHARGES struct région'!$A$5:$A$60,A7)</f>
        <v>0</v>
      </c>
      <c r="E7" s="187"/>
      <c r="F7" s="188"/>
      <c r="G7" s="187"/>
      <c r="H7" s="188"/>
      <c r="I7" s="187"/>
      <c r="J7" s="188"/>
      <c r="K7" s="187"/>
      <c r="L7" s="188"/>
      <c r="M7" s="187"/>
      <c r="N7" s="188"/>
      <c r="O7" s="187"/>
      <c r="P7" s="312">
        <v>7060009</v>
      </c>
      <c r="Q7" s="328" t="s">
        <v>61</v>
      </c>
      <c r="R7" s="229">
        <f t="shared" si="4"/>
        <v>0</v>
      </c>
      <c r="S7" s="351">
        <f>SUMIFS('PRODUITS  struct région'!$W$5:$W$41,'PRODUITS  struct région'!$A$5:$A$41,P7)</f>
        <v>0</v>
      </c>
      <c r="T7" s="214"/>
      <c r="U7" s="188"/>
      <c r="V7" s="214"/>
      <c r="W7" s="188"/>
      <c r="X7" s="214"/>
      <c r="Y7" s="188"/>
      <c r="Z7" s="214"/>
      <c r="AA7" s="188"/>
      <c r="AB7" s="214"/>
      <c r="AC7" s="188"/>
      <c r="AD7" s="215"/>
    </row>
    <row r="8" spans="1:30" x14ac:dyDescent="0.2">
      <c r="A8" s="312">
        <v>6061000</v>
      </c>
      <c r="B8" s="313" t="s">
        <v>10</v>
      </c>
      <c r="C8" s="206">
        <f t="shared" si="1"/>
        <v>0</v>
      </c>
      <c r="D8" s="311">
        <f>SUMIFS('CHARGES struct région'!$W$5:$W$60,'CHARGES struct région'!$A$5:$A$60,A8)</f>
        <v>0</v>
      </c>
      <c r="E8" s="187"/>
      <c r="F8" s="188"/>
      <c r="G8" s="187"/>
      <c r="H8" s="188"/>
      <c r="I8" s="187"/>
      <c r="J8" s="188"/>
      <c r="K8" s="187"/>
      <c r="L8" s="188"/>
      <c r="M8" s="187"/>
      <c r="N8" s="188"/>
      <c r="O8" s="187"/>
      <c r="P8" s="312">
        <v>7061000</v>
      </c>
      <c r="Q8" s="328" t="s">
        <v>62</v>
      </c>
      <c r="R8" s="229">
        <f t="shared" si="4"/>
        <v>0</v>
      </c>
      <c r="S8" s="351">
        <f>SUMIFS('PRODUITS  struct région'!$W$5:$W$41,'PRODUITS  struct région'!$A$5:$A$41,P8)</f>
        <v>0</v>
      </c>
      <c r="T8" s="214"/>
      <c r="U8" s="188"/>
      <c r="V8" s="214"/>
      <c r="W8" s="188"/>
      <c r="X8" s="214"/>
      <c r="Y8" s="188"/>
      <c r="Z8" s="214"/>
      <c r="AA8" s="188"/>
      <c r="AB8" s="214"/>
      <c r="AC8" s="188"/>
      <c r="AD8" s="215"/>
    </row>
    <row r="9" spans="1:30" x14ac:dyDescent="0.2">
      <c r="A9" s="312">
        <v>6063000</v>
      </c>
      <c r="B9" s="313" t="s">
        <v>11</v>
      </c>
      <c r="C9" s="206">
        <f t="shared" si="1"/>
        <v>0</v>
      </c>
      <c r="D9" s="311">
        <f>SUMIFS('CHARGES struct région'!$W$5:$W$60,'CHARGES struct région'!$A$5:$A$60,A9)</f>
        <v>0</v>
      </c>
      <c r="E9" s="187"/>
      <c r="F9" s="188"/>
      <c r="G9" s="187"/>
      <c r="H9" s="188"/>
      <c r="I9" s="187"/>
      <c r="J9" s="188"/>
      <c r="K9" s="187"/>
      <c r="L9" s="188"/>
      <c r="M9" s="187"/>
      <c r="N9" s="188"/>
      <c r="O9" s="187"/>
      <c r="P9" s="312">
        <v>7070000</v>
      </c>
      <c r="Q9" s="328" t="s">
        <v>63</v>
      </c>
      <c r="R9" s="229">
        <f t="shared" si="4"/>
        <v>0</v>
      </c>
      <c r="S9" s="351">
        <f>SUMIFS('PRODUITS  struct région'!$W$5:$W$41,'PRODUITS  struct région'!$A$5:$A$41,P9)</f>
        <v>0</v>
      </c>
      <c r="T9" s="214"/>
      <c r="U9" s="188"/>
      <c r="V9" s="214"/>
      <c r="W9" s="188"/>
      <c r="X9" s="214"/>
      <c r="Y9" s="188"/>
      <c r="Z9" s="214"/>
      <c r="AA9" s="188"/>
      <c r="AB9" s="214"/>
      <c r="AC9" s="188"/>
      <c r="AD9" s="215"/>
    </row>
    <row r="10" spans="1:30" x14ac:dyDescent="0.2">
      <c r="A10" s="312">
        <v>6064000</v>
      </c>
      <c r="B10" s="313" t="s">
        <v>12</v>
      </c>
      <c r="C10" s="206">
        <f t="shared" si="1"/>
        <v>0</v>
      </c>
      <c r="D10" s="311">
        <f>SUMIFS('CHARGES struct région'!$W$5:$W$60,'CHARGES struct région'!$A$5:$A$60,A10)</f>
        <v>0</v>
      </c>
      <c r="E10" s="187"/>
      <c r="F10" s="188"/>
      <c r="G10" s="187"/>
      <c r="H10" s="188"/>
      <c r="I10" s="187"/>
      <c r="J10" s="188"/>
      <c r="K10" s="187"/>
      <c r="L10" s="188"/>
      <c r="M10" s="187"/>
      <c r="N10" s="188"/>
      <c r="O10" s="187"/>
      <c r="P10" s="312">
        <v>7070009</v>
      </c>
      <c r="Q10" s="328" t="s">
        <v>64</v>
      </c>
      <c r="R10" s="229">
        <f t="shared" si="4"/>
        <v>0</v>
      </c>
      <c r="S10" s="351">
        <f>SUMIFS('PRODUITS  struct région'!$W$5:$W$41,'PRODUITS  struct région'!$A$5:$A$41,P10)</f>
        <v>0</v>
      </c>
      <c r="T10" s="214"/>
      <c r="U10" s="188"/>
      <c r="V10" s="214"/>
      <c r="W10" s="188"/>
      <c r="X10" s="214"/>
      <c r="Y10" s="188"/>
      <c r="Z10" s="214"/>
      <c r="AA10" s="188"/>
      <c r="AB10" s="214"/>
      <c r="AC10" s="188"/>
      <c r="AD10" s="215"/>
    </row>
    <row r="11" spans="1:30" x14ac:dyDescent="0.2">
      <c r="A11" s="312">
        <v>6065000</v>
      </c>
      <c r="B11" s="313" t="s">
        <v>13</v>
      </c>
      <c r="C11" s="206">
        <f t="shared" si="1"/>
        <v>0</v>
      </c>
      <c r="D11" s="311">
        <f>SUMIFS('CHARGES struct région'!$W$5:$W$60,'CHARGES struct région'!$A$5:$A$60,A11)</f>
        <v>0</v>
      </c>
      <c r="E11" s="187"/>
      <c r="F11" s="188"/>
      <c r="G11" s="187"/>
      <c r="H11" s="188"/>
      <c r="I11" s="187"/>
      <c r="J11" s="188"/>
      <c r="K11" s="187"/>
      <c r="L11" s="188"/>
      <c r="M11" s="187"/>
      <c r="N11" s="188"/>
      <c r="O11" s="187"/>
      <c r="P11" s="312">
        <v>7080000</v>
      </c>
      <c r="Q11" s="328" t="s">
        <v>67</v>
      </c>
      <c r="R11" s="229">
        <f t="shared" si="4"/>
        <v>0</v>
      </c>
      <c r="S11" s="351">
        <f>SUMIFS('PRODUITS  struct région'!$W$5:$W$41,'PRODUITS  struct région'!$A$5:$A$41,P11)</f>
        <v>0</v>
      </c>
      <c r="T11" s="214"/>
      <c r="U11" s="188"/>
      <c r="V11" s="214"/>
      <c r="W11" s="188"/>
      <c r="X11" s="214"/>
      <c r="Y11" s="188"/>
      <c r="Z11" s="214"/>
      <c r="AA11" s="188"/>
      <c r="AB11" s="214"/>
      <c r="AC11" s="188"/>
      <c r="AD11" s="215"/>
    </row>
    <row r="12" spans="1:30" x14ac:dyDescent="0.2">
      <c r="A12" s="312">
        <v>6066000</v>
      </c>
      <c r="B12" s="313" t="s">
        <v>14</v>
      </c>
      <c r="C12" s="206">
        <f t="shared" si="1"/>
        <v>0</v>
      </c>
      <c r="D12" s="311">
        <f>SUMIFS('CHARGES struct région'!$W$5:$W$60,'CHARGES struct région'!$A$5:$A$60,A12)</f>
        <v>0</v>
      </c>
      <c r="E12" s="187"/>
      <c r="F12" s="188"/>
      <c r="G12" s="187"/>
      <c r="H12" s="188"/>
      <c r="I12" s="187"/>
      <c r="J12" s="188"/>
      <c r="K12" s="187"/>
      <c r="L12" s="188"/>
      <c r="M12" s="187"/>
      <c r="N12" s="188"/>
      <c r="O12" s="187"/>
      <c r="P12" s="312">
        <v>7080009</v>
      </c>
      <c r="Q12" s="328" t="s">
        <v>68</v>
      </c>
      <c r="R12" s="229">
        <f t="shared" si="4"/>
        <v>0</v>
      </c>
      <c r="S12" s="351">
        <f>SUMIFS('PRODUITS  struct région'!$W$5:$W$41,'PRODUITS  struct région'!$A$5:$A$41,P12)</f>
        <v>0</v>
      </c>
      <c r="T12" s="214"/>
      <c r="U12" s="188"/>
      <c r="V12" s="214"/>
      <c r="W12" s="188"/>
      <c r="X12" s="214"/>
      <c r="Y12" s="188"/>
      <c r="Z12" s="214"/>
      <c r="AA12" s="188"/>
      <c r="AB12" s="214"/>
      <c r="AC12" s="188"/>
      <c r="AD12" s="215"/>
    </row>
    <row r="13" spans="1:30" x14ac:dyDescent="0.2">
      <c r="A13" s="312">
        <v>6068000</v>
      </c>
      <c r="B13" s="313" t="s">
        <v>15</v>
      </c>
      <c r="C13" s="206">
        <f t="shared" si="1"/>
        <v>0</v>
      </c>
      <c r="D13" s="311">
        <f>SUMIFS('CHARGES struct région'!$W$5:$W$60,'CHARGES struct région'!$A$5:$A$60,A13)</f>
        <v>0</v>
      </c>
      <c r="E13" s="187"/>
      <c r="F13" s="188"/>
      <c r="G13" s="187"/>
      <c r="H13" s="188"/>
      <c r="I13" s="187"/>
      <c r="J13" s="188"/>
      <c r="K13" s="187"/>
      <c r="L13" s="188"/>
      <c r="M13" s="187"/>
      <c r="N13" s="188"/>
      <c r="O13" s="187"/>
      <c r="P13" s="312">
        <v>7083000</v>
      </c>
      <c r="Q13" s="328" t="s">
        <v>65</v>
      </c>
      <c r="R13" s="229">
        <f t="shared" si="4"/>
        <v>0</v>
      </c>
      <c r="S13" s="351">
        <f>SUMIFS('PRODUITS  struct région'!$W$5:$W$41,'PRODUITS  struct région'!$A$5:$A$41,P13)</f>
        <v>0</v>
      </c>
      <c r="T13" s="214"/>
      <c r="U13" s="188"/>
      <c r="V13" s="214"/>
      <c r="W13" s="188"/>
      <c r="X13" s="214"/>
      <c r="Y13" s="188"/>
      <c r="Z13" s="214"/>
      <c r="AA13" s="188"/>
      <c r="AB13" s="214"/>
      <c r="AC13" s="188"/>
      <c r="AD13" s="215"/>
    </row>
    <row r="14" spans="1:30" x14ac:dyDescent="0.2">
      <c r="A14" s="312">
        <v>6068200</v>
      </c>
      <c r="B14" s="313" t="s">
        <v>116</v>
      </c>
      <c r="C14" s="206">
        <f t="shared" si="1"/>
        <v>0</v>
      </c>
      <c r="D14" s="311">
        <f>SUMIFS('CHARGES struct région'!$W$5:$W$60,'CHARGES struct région'!$A$5:$A$60,A14)</f>
        <v>0</v>
      </c>
      <c r="E14" s="187"/>
      <c r="F14" s="188"/>
      <c r="G14" s="187"/>
      <c r="H14" s="188"/>
      <c r="I14" s="187"/>
      <c r="J14" s="188"/>
      <c r="K14" s="187"/>
      <c r="L14" s="188"/>
      <c r="M14" s="187"/>
      <c r="N14" s="188"/>
      <c r="O14" s="187"/>
      <c r="P14" s="312">
        <v>7083009</v>
      </c>
      <c r="Q14" s="328" t="s">
        <v>66</v>
      </c>
      <c r="R14" s="229">
        <f t="shared" si="4"/>
        <v>0</v>
      </c>
      <c r="S14" s="351">
        <f>SUMIFS('PRODUITS  struct région'!$W$5:$W$41,'PRODUITS  struct région'!$A$5:$A$41,P14)</f>
        <v>0</v>
      </c>
      <c r="T14" s="214"/>
      <c r="U14" s="188"/>
      <c r="V14" s="214"/>
      <c r="W14" s="188"/>
      <c r="X14" s="214"/>
      <c r="Y14" s="188"/>
      <c r="Z14" s="214"/>
      <c r="AA14" s="188"/>
      <c r="AB14" s="214"/>
      <c r="AC14" s="188"/>
      <c r="AD14" s="215"/>
    </row>
    <row r="15" spans="1:30" x14ac:dyDescent="0.2">
      <c r="A15" s="312">
        <v>6070000</v>
      </c>
      <c r="B15" s="313" t="s">
        <v>16</v>
      </c>
      <c r="C15" s="206">
        <f t="shared" si="1"/>
        <v>0</v>
      </c>
      <c r="D15" s="311">
        <f>SUMIFS('CHARGES struct région'!$W$5:$W$60,'CHARGES struct région'!$A$5:$A$60,A15)</f>
        <v>0</v>
      </c>
      <c r="E15" s="187"/>
      <c r="F15" s="188"/>
      <c r="G15" s="187"/>
      <c r="H15" s="188"/>
      <c r="I15" s="187"/>
      <c r="J15" s="188"/>
      <c r="K15" s="187"/>
      <c r="L15" s="188"/>
      <c r="M15" s="187"/>
      <c r="N15" s="188"/>
      <c r="O15" s="187"/>
      <c r="P15" s="312"/>
      <c r="Q15" s="328"/>
      <c r="R15" s="229">
        <f t="shared" si="4"/>
        <v>0</v>
      </c>
      <c r="S15" s="329">
        <f>SUMIFS('PRODUITS  struct région'!$W$5:$W$41,'PRODUITS  struct région'!$A$5:$A$41,P15)</f>
        <v>0</v>
      </c>
      <c r="T15" s="214"/>
      <c r="U15" s="188"/>
      <c r="V15" s="214"/>
      <c r="W15" s="188"/>
      <c r="X15" s="214"/>
      <c r="Y15" s="188"/>
      <c r="Z15" s="214"/>
      <c r="AA15" s="188"/>
      <c r="AB15" s="214"/>
      <c r="AC15" s="188"/>
      <c r="AD15" s="215"/>
    </row>
    <row r="16" spans="1:30" ht="15.75" customHeight="1" thickBot="1" x14ac:dyDescent="0.25">
      <c r="A16" s="314">
        <v>6070009</v>
      </c>
      <c r="B16" s="315" t="s">
        <v>17</v>
      </c>
      <c r="C16" s="207">
        <f t="shared" si="1"/>
        <v>0</v>
      </c>
      <c r="D16" s="311">
        <f>SUMIFS('CHARGES struct région'!$W$5:$W$60,'CHARGES struct région'!$A$5:$A$60,A16)</f>
        <v>0</v>
      </c>
      <c r="E16" s="189"/>
      <c r="F16" s="190"/>
      <c r="G16" s="189"/>
      <c r="H16" s="190"/>
      <c r="I16" s="189"/>
      <c r="J16" s="190"/>
      <c r="K16" s="189"/>
      <c r="L16" s="190"/>
      <c r="M16" s="189"/>
      <c r="N16" s="190"/>
      <c r="O16" s="189"/>
      <c r="P16" s="322"/>
      <c r="Q16" s="352"/>
      <c r="R16" s="230">
        <f t="shared" si="4"/>
        <v>0</v>
      </c>
      <c r="S16" s="353">
        <f>SUMIFS('PRODUITS  struct région'!$W$5:$W$41,'PRODUITS  struct région'!$A$5:$A$41,P16)</f>
        <v>0</v>
      </c>
      <c r="T16" s="216"/>
      <c r="U16" s="190"/>
      <c r="V16" s="216"/>
      <c r="W16" s="190"/>
      <c r="X16" s="216"/>
      <c r="Y16" s="190"/>
      <c r="Z16" s="216"/>
      <c r="AA16" s="190"/>
      <c r="AB16" s="216"/>
      <c r="AC16" s="190"/>
      <c r="AD16" s="217"/>
    </row>
    <row r="17" spans="1:30" ht="15.75" customHeight="1" thickBot="1" x14ac:dyDescent="0.25">
      <c r="A17" s="306">
        <v>61</v>
      </c>
      <c r="B17" s="307" t="s">
        <v>18</v>
      </c>
      <c r="C17" s="181">
        <f t="shared" si="1"/>
        <v>0</v>
      </c>
      <c r="D17" s="183">
        <f t="shared" ref="D17:O17" si="5">SUM(D18:D27)</f>
        <v>0</v>
      </c>
      <c r="E17" s="182">
        <f t="shared" si="5"/>
        <v>0</v>
      </c>
      <c r="F17" s="183">
        <f t="shared" si="5"/>
        <v>0</v>
      </c>
      <c r="G17" s="182">
        <f t="shared" si="5"/>
        <v>0</v>
      </c>
      <c r="H17" s="183">
        <f t="shared" si="5"/>
        <v>0</v>
      </c>
      <c r="I17" s="182">
        <f t="shared" si="5"/>
        <v>0</v>
      </c>
      <c r="J17" s="183">
        <f t="shared" si="5"/>
        <v>0</v>
      </c>
      <c r="K17" s="182">
        <f t="shared" si="5"/>
        <v>0</v>
      </c>
      <c r="L17" s="183">
        <f t="shared" si="5"/>
        <v>0</v>
      </c>
      <c r="M17" s="182">
        <f t="shared" si="5"/>
        <v>0</v>
      </c>
      <c r="N17" s="183">
        <f t="shared" si="5"/>
        <v>0</v>
      </c>
      <c r="O17" s="182">
        <f t="shared" si="5"/>
        <v>0</v>
      </c>
      <c r="P17" s="333">
        <v>74</v>
      </c>
      <c r="Q17" s="349" t="s">
        <v>69</v>
      </c>
      <c r="R17" s="219">
        <f>SUM(S17:AD17)</f>
        <v>0</v>
      </c>
      <c r="S17" s="354">
        <f t="shared" ref="S17:AD17" si="6">SUM(S18:S44)</f>
        <v>0</v>
      </c>
      <c r="T17" s="210">
        <f t="shared" si="6"/>
        <v>0</v>
      </c>
      <c r="U17" s="183">
        <f t="shared" si="6"/>
        <v>0</v>
      </c>
      <c r="V17" s="210">
        <f t="shared" si="6"/>
        <v>0</v>
      </c>
      <c r="W17" s="183">
        <f t="shared" si="6"/>
        <v>0</v>
      </c>
      <c r="X17" s="210">
        <f t="shared" si="6"/>
        <v>0</v>
      </c>
      <c r="Y17" s="183">
        <f t="shared" si="6"/>
        <v>0</v>
      </c>
      <c r="Z17" s="210">
        <f t="shared" si="6"/>
        <v>0</v>
      </c>
      <c r="AA17" s="183">
        <f t="shared" si="6"/>
        <v>0</v>
      </c>
      <c r="AB17" s="210">
        <f t="shared" si="6"/>
        <v>0</v>
      </c>
      <c r="AC17" s="183">
        <f t="shared" si="6"/>
        <v>0</v>
      </c>
      <c r="AD17" s="211">
        <f t="shared" si="6"/>
        <v>0</v>
      </c>
    </row>
    <row r="18" spans="1:30" x14ac:dyDescent="0.2">
      <c r="A18" s="316">
        <v>6132000</v>
      </c>
      <c r="B18" s="317" t="s">
        <v>19</v>
      </c>
      <c r="C18" s="205">
        <f t="shared" si="1"/>
        <v>0</v>
      </c>
      <c r="D18" s="311">
        <f>SUMIFS('CHARGES struct région'!$W$5:$W$60,'CHARGES struct région'!$A$5:$A$60,A18)</f>
        <v>0</v>
      </c>
      <c r="E18" s="185"/>
      <c r="F18" s="186"/>
      <c r="G18" s="185"/>
      <c r="H18" s="186"/>
      <c r="I18" s="185"/>
      <c r="J18" s="186"/>
      <c r="K18" s="185"/>
      <c r="L18" s="186"/>
      <c r="M18" s="185"/>
      <c r="N18" s="186"/>
      <c r="O18" s="185"/>
      <c r="P18" s="355">
        <v>7400009</v>
      </c>
      <c r="Q18" s="310" t="s">
        <v>117</v>
      </c>
      <c r="R18" s="228">
        <f t="shared" si="4"/>
        <v>0</v>
      </c>
      <c r="S18" s="356">
        <f>SUMIFS('PRODUITS  struct région'!$W$5:$W$41,'PRODUITS  struct région'!$A$5:$A$41,P18)</f>
        <v>0</v>
      </c>
      <c r="T18" s="212"/>
      <c r="U18" s="186"/>
      <c r="V18" s="212"/>
      <c r="W18" s="186"/>
      <c r="X18" s="212"/>
      <c r="Y18" s="186"/>
      <c r="Z18" s="212"/>
      <c r="AA18" s="186"/>
      <c r="AB18" s="212"/>
      <c r="AC18" s="186"/>
      <c r="AD18" s="213"/>
    </row>
    <row r="19" spans="1:30" x14ac:dyDescent="0.2">
      <c r="A19" s="312">
        <v>6132009</v>
      </c>
      <c r="B19" s="313" t="s">
        <v>20</v>
      </c>
      <c r="C19" s="206">
        <f t="shared" si="1"/>
        <v>0</v>
      </c>
      <c r="D19" s="311">
        <f>SUMIFS('CHARGES struct région'!$W$5:$W$60,'CHARGES struct région'!$A$5:$A$60,A19)</f>
        <v>0</v>
      </c>
      <c r="E19" s="187"/>
      <c r="F19" s="188"/>
      <c r="G19" s="187"/>
      <c r="H19" s="188"/>
      <c r="I19" s="187"/>
      <c r="J19" s="188"/>
      <c r="K19" s="187"/>
      <c r="L19" s="188"/>
      <c r="M19" s="187"/>
      <c r="N19" s="188"/>
      <c r="O19" s="187"/>
      <c r="P19" s="355">
        <v>7410000</v>
      </c>
      <c r="Q19" s="310" t="s">
        <v>70</v>
      </c>
      <c r="R19" s="229">
        <f t="shared" si="4"/>
        <v>0</v>
      </c>
      <c r="S19" s="356">
        <f>SUMIFS('PRODUITS  struct région'!$W$5:$W$41,'PRODUITS  struct région'!$A$5:$A$41,P19)</f>
        <v>0</v>
      </c>
      <c r="T19" s="214"/>
      <c r="U19" s="188"/>
      <c r="V19" s="214"/>
      <c r="W19" s="188"/>
      <c r="X19" s="214"/>
      <c r="Y19" s="188"/>
      <c r="Z19" s="214"/>
      <c r="AA19" s="188"/>
      <c r="AB19" s="214"/>
      <c r="AC19" s="188"/>
      <c r="AD19" s="215"/>
    </row>
    <row r="20" spans="1:30" x14ac:dyDescent="0.2">
      <c r="A20" s="312">
        <v>6135000</v>
      </c>
      <c r="B20" s="313" t="s">
        <v>21</v>
      </c>
      <c r="C20" s="206">
        <f t="shared" si="1"/>
        <v>0</v>
      </c>
      <c r="D20" s="311">
        <f>SUMIFS('CHARGES struct région'!$W$5:$W$60,'CHARGES struct région'!$A$5:$A$60,A20)</f>
        <v>0</v>
      </c>
      <c r="E20" s="187"/>
      <c r="F20" s="188"/>
      <c r="G20" s="187"/>
      <c r="H20" s="188"/>
      <c r="I20" s="187"/>
      <c r="J20" s="188"/>
      <c r="K20" s="187"/>
      <c r="L20" s="188"/>
      <c r="M20" s="187"/>
      <c r="N20" s="188"/>
      <c r="O20" s="187"/>
      <c r="P20" s="327">
        <v>7411000</v>
      </c>
      <c r="Q20" s="313" t="s">
        <v>71</v>
      </c>
      <c r="R20" s="229">
        <f t="shared" si="4"/>
        <v>0</v>
      </c>
      <c r="S20" s="356">
        <f>SUMIFS('PRODUITS  struct région'!$W$5:$W$41,'PRODUITS  struct région'!$A$5:$A$41,P20)</f>
        <v>0</v>
      </c>
      <c r="T20" s="214"/>
      <c r="U20" s="188"/>
      <c r="V20" s="214"/>
      <c r="W20" s="188"/>
      <c r="X20" s="214"/>
      <c r="Y20" s="188"/>
      <c r="Z20" s="214"/>
      <c r="AA20" s="188"/>
      <c r="AB20" s="214"/>
      <c r="AC20" s="188"/>
      <c r="AD20" s="215"/>
    </row>
    <row r="21" spans="1:30" x14ac:dyDescent="0.2">
      <c r="A21" s="312">
        <v>6135009</v>
      </c>
      <c r="B21" s="313" t="s">
        <v>22</v>
      </c>
      <c r="C21" s="206">
        <f t="shared" si="1"/>
        <v>0</v>
      </c>
      <c r="D21" s="311">
        <f>SUMIFS('CHARGES struct région'!$W$5:$W$60,'CHARGES struct région'!$A$5:$A$60,A21)</f>
        <v>0</v>
      </c>
      <c r="E21" s="187"/>
      <c r="F21" s="188"/>
      <c r="G21" s="187"/>
      <c r="H21" s="188"/>
      <c r="I21" s="187"/>
      <c r="J21" s="188"/>
      <c r="K21" s="187"/>
      <c r="L21" s="188"/>
      <c r="M21" s="187"/>
      <c r="N21" s="188"/>
      <c r="O21" s="187"/>
      <c r="P21" s="327">
        <v>7412000</v>
      </c>
      <c r="Q21" s="313" t="s">
        <v>72</v>
      </c>
      <c r="R21" s="229">
        <f t="shared" si="4"/>
        <v>0</v>
      </c>
      <c r="S21" s="356">
        <f>SUMIFS('PRODUITS  struct région'!$W$5:$W$41,'PRODUITS  struct région'!$A$5:$A$41,P21)</f>
        <v>0</v>
      </c>
      <c r="T21" s="214"/>
      <c r="U21" s="188"/>
      <c r="V21" s="214"/>
      <c r="W21" s="188"/>
      <c r="X21" s="214"/>
      <c r="Y21" s="188"/>
      <c r="Z21" s="214"/>
      <c r="AA21" s="188"/>
      <c r="AB21" s="214"/>
      <c r="AC21" s="188"/>
      <c r="AD21" s="215"/>
    </row>
    <row r="22" spans="1:30" x14ac:dyDescent="0.2">
      <c r="A22" s="312">
        <v>6140000</v>
      </c>
      <c r="B22" s="313" t="s">
        <v>23</v>
      </c>
      <c r="C22" s="206">
        <f t="shared" si="1"/>
        <v>0</v>
      </c>
      <c r="D22" s="311">
        <f>SUMIFS('CHARGES struct région'!$W$5:$W$60,'CHARGES struct région'!$A$5:$A$60,A22)</f>
        <v>0</v>
      </c>
      <c r="E22" s="187"/>
      <c r="F22" s="188"/>
      <c r="G22" s="187"/>
      <c r="H22" s="188"/>
      <c r="I22" s="187"/>
      <c r="J22" s="188"/>
      <c r="K22" s="187"/>
      <c r="L22" s="188"/>
      <c r="M22" s="187"/>
      <c r="N22" s="188"/>
      <c r="O22" s="187"/>
      <c r="P22" s="327">
        <v>7413000</v>
      </c>
      <c r="Q22" s="313" t="s">
        <v>73</v>
      </c>
      <c r="R22" s="229">
        <f t="shared" si="4"/>
        <v>0</v>
      </c>
      <c r="S22" s="356">
        <f>SUMIFS('PRODUITS  struct région'!$W$5:$W$41,'PRODUITS  struct région'!$A$5:$A$41,P22)</f>
        <v>0</v>
      </c>
      <c r="T22" s="214"/>
      <c r="U22" s="188"/>
      <c r="V22" s="214"/>
      <c r="W22" s="188"/>
      <c r="X22" s="214"/>
      <c r="Y22" s="188"/>
      <c r="Z22" s="214"/>
      <c r="AA22" s="188"/>
      <c r="AB22" s="214"/>
      <c r="AC22" s="188"/>
      <c r="AD22" s="215"/>
    </row>
    <row r="23" spans="1:30" x14ac:dyDescent="0.2">
      <c r="A23" s="312">
        <v>6150000</v>
      </c>
      <c r="B23" s="313" t="s">
        <v>24</v>
      </c>
      <c r="C23" s="206">
        <f t="shared" si="1"/>
        <v>0</v>
      </c>
      <c r="D23" s="311">
        <f>SUMIFS('CHARGES struct région'!$W$5:$W$60,'CHARGES struct région'!$A$5:$A$60,A23)</f>
        <v>0</v>
      </c>
      <c r="E23" s="187"/>
      <c r="F23" s="188"/>
      <c r="G23" s="187"/>
      <c r="H23" s="188"/>
      <c r="I23" s="187"/>
      <c r="J23" s="188"/>
      <c r="K23" s="187"/>
      <c r="L23" s="188"/>
      <c r="M23" s="187"/>
      <c r="N23" s="188"/>
      <c r="O23" s="187"/>
      <c r="P23" s="327">
        <v>7414000</v>
      </c>
      <c r="Q23" s="313" t="s">
        <v>74</v>
      </c>
      <c r="R23" s="229">
        <f t="shared" si="4"/>
        <v>0</v>
      </c>
      <c r="S23" s="356">
        <f>SUMIFS('PRODUITS  struct région'!$W$5:$W$41,'PRODUITS  struct région'!$A$5:$A$41,P23)</f>
        <v>0</v>
      </c>
      <c r="T23" s="214"/>
      <c r="U23" s="188"/>
      <c r="V23" s="214"/>
      <c r="W23" s="188"/>
      <c r="X23" s="214"/>
      <c r="Y23" s="188"/>
      <c r="Z23" s="214"/>
      <c r="AA23" s="188"/>
      <c r="AB23" s="214"/>
      <c r="AC23" s="188"/>
      <c r="AD23" s="215"/>
    </row>
    <row r="24" spans="1:30" x14ac:dyDescent="0.2">
      <c r="A24" s="312">
        <v>6160000</v>
      </c>
      <c r="B24" s="313" t="s">
        <v>25</v>
      </c>
      <c r="C24" s="206">
        <f t="shared" si="1"/>
        <v>0</v>
      </c>
      <c r="D24" s="311">
        <f>SUMIFS('CHARGES struct région'!$W$5:$W$60,'CHARGES struct région'!$A$5:$A$60,A24)</f>
        <v>0</v>
      </c>
      <c r="E24" s="187"/>
      <c r="F24" s="188"/>
      <c r="G24" s="187"/>
      <c r="H24" s="188"/>
      <c r="I24" s="187"/>
      <c r="J24" s="188"/>
      <c r="K24" s="187"/>
      <c r="L24" s="188"/>
      <c r="M24" s="187"/>
      <c r="N24" s="188"/>
      <c r="O24" s="187"/>
      <c r="P24" s="327">
        <v>7414009</v>
      </c>
      <c r="Q24" s="313" t="s">
        <v>118</v>
      </c>
      <c r="R24" s="229">
        <f t="shared" si="4"/>
        <v>0</v>
      </c>
      <c r="S24" s="356">
        <f>SUMIFS('PRODUITS  struct région'!$W$5:$W$41,'PRODUITS  struct région'!$A$5:$A$41,P24)</f>
        <v>0</v>
      </c>
      <c r="T24" s="214"/>
      <c r="U24" s="188"/>
      <c r="V24" s="214"/>
      <c r="W24" s="188"/>
      <c r="X24" s="214"/>
      <c r="Y24" s="188"/>
      <c r="Z24" s="214"/>
      <c r="AA24" s="188"/>
      <c r="AB24" s="214"/>
      <c r="AC24" s="188"/>
      <c r="AD24" s="215"/>
    </row>
    <row r="25" spans="1:30" ht="15.75" customHeight="1" x14ac:dyDescent="0.2">
      <c r="A25" s="312">
        <v>6180000</v>
      </c>
      <c r="B25" s="313" t="s">
        <v>26</v>
      </c>
      <c r="C25" s="206">
        <f t="shared" si="1"/>
        <v>0</v>
      </c>
      <c r="D25" s="311">
        <f>SUMIFS('CHARGES struct région'!$W$5:$W$60,'CHARGES struct région'!$A$5:$A$60,A25)</f>
        <v>0</v>
      </c>
      <c r="E25" s="187"/>
      <c r="F25" s="188"/>
      <c r="G25" s="187"/>
      <c r="H25" s="188"/>
      <c r="I25" s="187"/>
      <c r="J25" s="188"/>
      <c r="K25" s="187"/>
      <c r="L25" s="188"/>
      <c r="M25" s="187"/>
      <c r="N25" s="188"/>
      <c r="O25" s="187"/>
      <c r="P25" s="327">
        <v>7415000</v>
      </c>
      <c r="Q25" s="313" t="s">
        <v>75</v>
      </c>
      <c r="R25" s="229">
        <f t="shared" si="4"/>
        <v>0</v>
      </c>
      <c r="S25" s="356">
        <f>SUMIFS('PRODUITS  struct région'!$W$5:$W$41,'PRODUITS  struct région'!$A$5:$A$41,P25)</f>
        <v>0</v>
      </c>
      <c r="T25" s="214"/>
      <c r="U25" s="188"/>
      <c r="V25" s="214"/>
      <c r="W25" s="188"/>
      <c r="X25" s="214"/>
      <c r="Y25" s="188"/>
      <c r="Z25" s="214"/>
      <c r="AA25" s="188"/>
      <c r="AB25" s="214"/>
      <c r="AC25" s="188"/>
      <c r="AD25" s="215"/>
    </row>
    <row r="26" spans="1:30" ht="13.5" customHeight="1" x14ac:dyDescent="0.2">
      <c r="A26" s="312">
        <v>6180009</v>
      </c>
      <c r="B26" s="313" t="s">
        <v>27</v>
      </c>
      <c r="C26" s="206">
        <f t="shared" si="1"/>
        <v>0</v>
      </c>
      <c r="D26" s="311">
        <f>SUMIFS('CHARGES struct région'!$W$5:$W$60,'CHARGES struct région'!$A$5:$A$60,A26)</f>
        <v>0</v>
      </c>
      <c r="E26" s="191"/>
      <c r="F26" s="192"/>
      <c r="G26" s="191"/>
      <c r="H26" s="192"/>
      <c r="I26" s="191"/>
      <c r="J26" s="192"/>
      <c r="K26" s="191"/>
      <c r="L26" s="192"/>
      <c r="M26" s="191"/>
      <c r="N26" s="192"/>
      <c r="O26" s="191"/>
      <c r="P26" s="327">
        <v>7416000</v>
      </c>
      <c r="Q26" s="313" t="s">
        <v>76</v>
      </c>
      <c r="R26" s="229">
        <f t="shared" si="4"/>
        <v>0</v>
      </c>
      <c r="S26" s="356">
        <f>SUMIFS('PRODUITS  struct région'!$W$5:$W$41,'PRODUITS  struct région'!$A$5:$A$41,P26)</f>
        <v>0</v>
      </c>
      <c r="T26" s="220"/>
      <c r="U26" s="192"/>
      <c r="V26" s="220"/>
      <c r="W26" s="192"/>
      <c r="X26" s="220"/>
      <c r="Y26" s="192"/>
      <c r="Z26" s="220"/>
      <c r="AA26" s="192"/>
      <c r="AB26" s="220"/>
      <c r="AC26" s="192"/>
      <c r="AD26" s="221"/>
    </row>
    <row r="27" spans="1:30" ht="12.75" thickBot="1" x14ac:dyDescent="0.25">
      <c r="A27" s="314">
        <v>6183000</v>
      </c>
      <c r="B27" s="315" t="s">
        <v>28</v>
      </c>
      <c r="C27" s="207">
        <f t="shared" si="1"/>
        <v>0</v>
      </c>
      <c r="D27" s="311">
        <f>SUMIFS('CHARGES struct région'!$W$5:$W$60,'CHARGES struct région'!$A$5:$A$60,A27)</f>
        <v>0</v>
      </c>
      <c r="E27" s="189"/>
      <c r="F27" s="190"/>
      <c r="G27" s="189"/>
      <c r="H27" s="190"/>
      <c r="I27" s="189"/>
      <c r="J27" s="190"/>
      <c r="K27" s="189"/>
      <c r="L27" s="190"/>
      <c r="M27" s="189"/>
      <c r="N27" s="190"/>
      <c r="O27" s="189"/>
      <c r="P27" s="327">
        <v>7470000</v>
      </c>
      <c r="Q27" s="313" t="s">
        <v>86</v>
      </c>
      <c r="R27" s="229">
        <f t="shared" si="4"/>
        <v>0</v>
      </c>
      <c r="S27" s="357">
        <f>SUMIFS('PRODUITS  struct région'!$W$5:$W$41,'PRODUITS  struct région'!$A$5:$A$41,P27)</f>
        <v>0</v>
      </c>
      <c r="T27" s="214"/>
      <c r="U27" s="188"/>
      <c r="V27" s="214"/>
      <c r="W27" s="188"/>
      <c r="X27" s="214"/>
      <c r="Y27" s="188"/>
      <c r="Z27" s="214"/>
      <c r="AA27" s="188"/>
      <c r="AB27" s="214"/>
      <c r="AC27" s="188"/>
      <c r="AD27" s="215"/>
    </row>
    <row r="28" spans="1:30" ht="12.75" thickBot="1" x14ac:dyDescent="0.25">
      <c r="A28" s="306">
        <v>62</v>
      </c>
      <c r="B28" s="307" t="s">
        <v>29</v>
      </c>
      <c r="C28" s="181">
        <f t="shared" si="1"/>
        <v>0</v>
      </c>
      <c r="D28" s="201">
        <f t="shared" ref="D28:O28" si="7">SUM(D29:D36)</f>
        <v>0</v>
      </c>
      <c r="E28" s="246">
        <f t="shared" si="7"/>
        <v>0</v>
      </c>
      <c r="F28" s="201">
        <f t="shared" si="7"/>
        <v>0</v>
      </c>
      <c r="G28" s="246">
        <f t="shared" si="7"/>
        <v>0</v>
      </c>
      <c r="H28" s="201">
        <f t="shared" si="7"/>
        <v>0</v>
      </c>
      <c r="I28" s="246">
        <f t="shared" si="7"/>
        <v>0</v>
      </c>
      <c r="J28" s="201">
        <f t="shared" si="7"/>
        <v>0</v>
      </c>
      <c r="K28" s="246">
        <f t="shared" si="7"/>
        <v>0</v>
      </c>
      <c r="L28" s="201">
        <f t="shared" si="7"/>
        <v>0</v>
      </c>
      <c r="M28" s="246">
        <f t="shared" si="7"/>
        <v>0</v>
      </c>
      <c r="N28" s="201">
        <f t="shared" si="7"/>
        <v>0</v>
      </c>
      <c r="O28" s="246">
        <f t="shared" si="7"/>
        <v>0</v>
      </c>
      <c r="P28" s="327">
        <v>7480000</v>
      </c>
      <c r="Q28" s="313" t="s">
        <v>77</v>
      </c>
      <c r="R28" s="229">
        <f t="shared" si="4"/>
        <v>0</v>
      </c>
      <c r="S28" s="357">
        <f>SUMIFS('PRODUITS  struct région'!$W$5:$W$41,'PRODUITS  struct région'!$A$5:$A$41,P28)</f>
        <v>0</v>
      </c>
      <c r="T28" s="214"/>
      <c r="U28" s="188"/>
      <c r="V28" s="214"/>
      <c r="W28" s="188"/>
      <c r="X28" s="214"/>
      <c r="Y28" s="188"/>
      <c r="Z28" s="214"/>
      <c r="AA28" s="188"/>
      <c r="AB28" s="214"/>
      <c r="AC28" s="188"/>
      <c r="AD28" s="215"/>
    </row>
    <row r="29" spans="1:30" x14ac:dyDescent="0.2">
      <c r="A29" s="316">
        <v>6226000</v>
      </c>
      <c r="B29" s="317" t="s">
        <v>30</v>
      </c>
      <c r="C29" s="205">
        <f t="shared" si="1"/>
        <v>0</v>
      </c>
      <c r="D29" s="311">
        <f>SUMIFS('CHARGES struct région'!$W$5:$W$60,'CHARGES struct région'!$A$5:$A$60,A29)</f>
        <v>0</v>
      </c>
      <c r="E29" s="185"/>
      <c r="F29" s="186"/>
      <c r="G29" s="185"/>
      <c r="H29" s="186"/>
      <c r="I29" s="185"/>
      <c r="J29" s="186"/>
      <c r="K29" s="185"/>
      <c r="L29" s="186"/>
      <c r="M29" s="185"/>
      <c r="N29" s="186"/>
      <c r="O29" s="185"/>
      <c r="P29" s="327"/>
      <c r="Q29" s="328"/>
      <c r="R29" s="229">
        <f t="shared" si="4"/>
        <v>0</v>
      </c>
      <c r="S29" s="357">
        <f>SUMIFS('PRODUITS  struct région'!$W$5:$W$41,'PRODUITS  struct région'!$A$5:$A$41,P29)</f>
        <v>0</v>
      </c>
      <c r="T29" s="214"/>
      <c r="U29" s="188"/>
      <c r="V29" s="214"/>
      <c r="W29" s="188"/>
      <c r="X29" s="214"/>
      <c r="Y29" s="188"/>
      <c r="Z29" s="214"/>
      <c r="AA29" s="188"/>
      <c r="AB29" s="214"/>
      <c r="AC29" s="188"/>
      <c r="AD29" s="215"/>
    </row>
    <row r="30" spans="1:30" ht="12.75" x14ac:dyDescent="0.2">
      <c r="A30" s="312">
        <v>6230000</v>
      </c>
      <c r="B30" s="313" t="s">
        <v>31</v>
      </c>
      <c r="C30" s="206">
        <f t="shared" si="1"/>
        <v>0</v>
      </c>
      <c r="D30" s="311">
        <f>SUMIFS('CHARGES struct région'!$W$5:$W$60,'CHARGES struct région'!$A$5:$A$60,A30)</f>
        <v>0</v>
      </c>
      <c r="E30" s="187"/>
      <c r="F30" s="188"/>
      <c r="G30" s="187"/>
      <c r="H30" s="188"/>
      <c r="I30" s="187"/>
      <c r="J30" s="188"/>
      <c r="K30" s="187"/>
      <c r="L30" s="188"/>
      <c r="M30" s="187"/>
      <c r="N30" s="188"/>
      <c r="O30" s="187"/>
      <c r="P30" s="327"/>
      <c r="Q30" s="358"/>
      <c r="R30" s="229">
        <f t="shared" si="4"/>
        <v>0</v>
      </c>
      <c r="S30" s="357">
        <f>SUMIFS('PRODUITS  struct région'!$W$5:$W$41,'PRODUITS  struct région'!$A$5:$A$41,P30)</f>
        <v>0</v>
      </c>
      <c r="T30" s="214"/>
      <c r="U30" s="188"/>
      <c r="V30" s="214"/>
      <c r="W30" s="188"/>
      <c r="X30" s="214"/>
      <c r="Y30" s="188"/>
      <c r="Z30" s="214"/>
      <c r="AA30" s="188"/>
      <c r="AB30" s="214"/>
      <c r="AC30" s="188"/>
      <c r="AD30" s="215"/>
    </row>
    <row r="31" spans="1:30" ht="12.75" x14ac:dyDescent="0.2">
      <c r="A31" s="312">
        <v>6230009</v>
      </c>
      <c r="B31" s="313" t="s">
        <v>32</v>
      </c>
      <c r="C31" s="206">
        <f t="shared" si="1"/>
        <v>0</v>
      </c>
      <c r="D31" s="311">
        <f>SUMIFS('CHARGES struct région'!$W$5:$W$60,'CHARGES struct région'!$A$5:$A$60,A31)</f>
        <v>0</v>
      </c>
      <c r="E31" s="187"/>
      <c r="F31" s="188"/>
      <c r="G31" s="187"/>
      <c r="H31" s="188"/>
      <c r="I31" s="187"/>
      <c r="J31" s="188"/>
      <c r="K31" s="187"/>
      <c r="L31" s="188"/>
      <c r="M31" s="187"/>
      <c r="N31" s="188"/>
      <c r="O31" s="187"/>
      <c r="P31" s="327"/>
      <c r="Q31" s="358"/>
      <c r="R31" s="229">
        <f t="shared" si="4"/>
        <v>0</v>
      </c>
      <c r="S31" s="357">
        <f>SUMIFS('PRODUITS  struct région'!$W$5:$W$41,'PRODUITS  struct région'!$A$5:$A$41,P31)</f>
        <v>0</v>
      </c>
      <c r="T31" s="214"/>
      <c r="U31" s="188"/>
      <c r="V31" s="214"/>
      <c r="W31" s="188"/>
      <c r="X31" s="214"/>
      <c r="Y31" s="188"/>
      <c r="Z31" s="214"/>
      <c r="AA31" s="188"/>
      <c r="AB31" s="214"/>
      <c r="AC31" s="188"/>
      <c r="AD31" s="215"/>
    </row>
    <row r="32" spans="1:30" x14ac:dyDescent="0.2">
      <c r="A32" s="312">
        <v>6240000</v>
      </c>
      <c r="B32" s="313" t="s">
        <v>33</v>
      </c>
      <c r="C32" s="206">
        <f t="shared" si="1"/>
        <v>0</v>
      </c>
      <c r="D32" s="311">
        <f>SUMIFS('CHARGES struct région'!$W$5:$W$60,'CHARGES struct région'!$A$5:$A$60,A32)</f>
        <v>0</v>
      </c>
      <c r="E32" s="187"/>
      <c r="F32" s="188"/>
      <c r="G32" s="187"/>
      <c r="H32" s="188"/>
      <c r="I32" s="187"/>
      <c r="J32" s="188"/>
      <c r="K32" s="187"/>
      <c r="L32" s="188"/>
      <c r="M32" s="187"/>
      <c r="N32" s="188"/>
      <c r="O32" s="187"/>
      <c r="P32" s="327"/>
      <c r="Q32" s="328"/>
      <c r="R32" s="229">
        <f t="shared" si="4"/>
        <v>0</v>
      </c>
      <c r="S32" s="357">
        <f>SUMIFS('PRODUITS  struct région'!$W$5:$W$41,'PRODUITS  struct région'!$A$5:$A$41,P32)</f>
        <v>0</v>
      </c>
      <c r="T32" s="214"/>
      <c r="U32" s="188"/>
      <c r="V32" s="214"/>
      <c r="W32" s="188"/>
      <c r="X32" s="214"/>
      <c r="Y32" s="188"/>
      <c r="Z32" s="214"/>
      <c r="AA32" s="188"/>
      <c r="AB32" s="214"/>
      <c r="AC32" s="188"/>
      <c r="AD32" s="215"/>
    </row>
    <row r="33" spans="1:30" ht="15.75" customHeight="1" x14ac:dyDescent="0.2">
      <c r="A33" s="312">
        <v>6250000</v>
      </c>
      <c r="B33" s="313" t="s">
        <v>34</v>
      </c>
      <c r="C33" s="206">
        <f t="shared" si="1"/>
        <v>0</v>
      </c>
      <c r="D33" s="311">
        <f>SUMIFS('CHARGES struct région'!$W$5:$W$60,'CHARGES struct région'!$A$5:$A$60,A33)</f>
        <v>0</v>
      </c>
      <c r="E33" s="187"/>
      <c r="F33" s="188"/>
      <c r="G33" s="187"/>
      <c r="H33" s="188"/>
      <c r="I33" s="187"/>
      <c r="J33" s="188"/>
      <c r="K33" s="187"/>
      <c r="L33" s="188"/>
      <c r="M33" s="187"/>
      <c r="N33" s="188"/>
      <c r="O33" s="187"/>
      <c r="P33" s="327"/>
      <c r="Q33" s="358"/>
      <c r="R33" s="229">
        <f t="shared" si="4"/>
        <v>0</v>
      </c>
      <c r="S33" s="357">
        <f>SUMIFS('PRODUITS  struct région'!$W$5:$W$41,'PRODUITS  struct région'!$A$5:$A$41,P33)</f>
        <v>0</v>
      </c>
      <c r="T33" s="214"/>
      <c r="U33" s="188"/>
      <c r="V33" s="214"/>
      <c r="W33" s="188"/>
      <c r="X33" s="214"/>
      <c r="Y33" s="188"/>
      <c r="Z33" s="214"/>
      <c r="AA33" s="188"/>
      <c r="AB33" s="214"/>
      <c r="AC33" s="188"/>
      <c r="AD33" s="215"/>
    </row>
    <row r="34" spans="1:30" ht="15.75" customHeight="1" x14ac:dyDescent="0.2">
      <c r="A34" s="312">
        <v>6260000</v>
      </c>
      <c r="B34" s="313" t="s">
        <v>35</v>
      </c>
      <c r="C34" s="206">
        <f t="shared" si="1"/>
        <v>0</v>
      </c>
      <c r="D34" s="311">
        <f>SUMIFS('CHARGES struct région'!$W$5:$W$60,'CHARGES struct région'!$A$5:$A$60,A34)</f>
        <v>0</v>
      </c>
      <c r="E34" s="191"/>
      <c r="F34" s="192"/>
      <c r="G34" s="191"/>
      <c r="H34" s="192"/>
      <c r="I34" s="191"/>
      <c r="J34" s="192"/>
      <c r="K34" s="191"/>
      <c r="L34" s="192"/>
      <c r="M34" s="191"/>
      <c r="N34" s="192"/>
      <c r="O34" s="191"/>
      <c r="P34" s="327"/>
      <c r="Q34" s="328"/>
      <c r="R34" s="229">
        <f t="shared" si="4"/>
        <v>0</v>
      </c>
      <c r="S34" s="359">
        <f>SUMIFS('PRODUITS  struct région'!$W$5:$W$41,'PRODUITS  struct région'!$A$5:$A$41,P34)</f>
        <v>0</v>
      </c>
      <c r="T34" s="220"/>
      <c r="U34" s="192"/>
      <c r="V34" s="220"/>
      <c r="W34" s="192"/>
      <c r="X34" s="220"/>
      <c r="Y34" s="192"/>
      <c r="Z34" s="220"/>
      <c r="AA34" s="192"/>
      <c r="AB34" s="220"/>
      <c r="AC34" s="192"/>
      <c r="AD34" s="221"/>
    </row>
    <row r="35" spans="1:30" ht="15.75" customHeight="1" x14ac:dyDescent="0.2">
      <c r="A35" s="312">
        <v>6270000</v>
      </c>
      <c r="B35" s="313" t="s">
        <v>36</v>
      </c>
      <c r="C35" s="206">
        <f t="shared" si="1"/>
        <v>0</v>
      </c>
      <c r="D35" s="311">
        <f>SUMIFS('CHARGES struct région'!$W$5:$W$60,'CHARGES struct région'!$A$5:$A$60,A35)</f>
        <v>0</v>
      </c>
      <c r="E35" s="187"/>
      <c r="F35" s="188"/>
      <c r="G35" s="187"/>
      <c r="H35" s="188"/>
      <c r="I35" s="187"/>
      <c r="J35" s="188"/>
      <c r="K35" s="187"/>
      <c r="L35" s="188"/>
      <c r="M35" s="187"/>
      <c r="N35" s="188"/>
      <c r="O35" s="187"/>
      <c r="P35" s="327"/>
      <c r="Q35" s="328"/>
      <c r="R35" s="229">
        <f t="shared" si="4"/>
        <v>0</v>
      </c>
      <c r="S35" s="357">
        <f>SUMIFS('PRODUITS  struct région'!$W$5:$W$41,'PRODUITS  struct région'!$A$5:$A$41,P35)</f>
        <v>0</v>
      </c>
      <c r="T35" s="214"/>
      <c r="U35" s="188"/>
      <c r="V35" s="214"/>
      <c r="W35" s="188"/>
      <c r="X35" s="214"/>
      <c r="Y35" s="188"/>
      <c r="Z35" s="214"/>
      <c r="AA35" s="188"/>
      <c r="AB35" s="214"/>
      <c r="AC35" s="188"/>
      <c r="AD35" s="215"/>
    </row>
    <row r="36" spans="1:30" ht="15.75" customHeight="1" thickBot="1" x14ac:dyDescent="0.25">
      <c r="A36" s="314">
        <v>6280000</v>
      </c>
      <c r="B36" s="315" t="s">
        <v>37</v>
      </c>
      <c r="C36" s="207">
        <f t="shared" si="1"/>
        <v>0</v>
      </c>
      <c r="D36" s="311">
        <f>SUMIFS('CHARGES struct région'!$W$5:$W$60,'CHARGES struct région'!$A$5:$A$60,A36)</f>
        <v>0</v>
      </c>
      <c r="E36" s="193"/>
      <c r="F36" s="194"/>
      <c r="G36" s="193"/>
      <c r="H36" s="194"/>
      <c r="I36" s="193"/>
      <c r="J36" s="194"/>
      <c r="K36" s="193"/>
      <c r="L36" s="194"/>
      <c r="M36" s="193"/>
      <c r="N36" s="194"/>
      <c r="O36" s="193"/>
      <c r="P36" s="327"/>
      <c r="Q36" s="328"/>
      <c r="R36" s="229">
        <f t="shared" si="4"/>
        <v>0</v>
      </c>
      <c r="S36" s="359">
        <f>SUMIFS('PRODUITS  struct région'!$W$5:$W$41,'PRODUITS  struct région'!$A$5:$A$41,P36)</f>
        <v>0</v>
      </c>
      <c r="T36" s="220"/>
      <c r="U36" s="192"/>
      <c r="V36" s="220"/>
      <c r="W36" s="192"/>
      <c r="X36" s="220"/>
      <c r="Y36" s="192"/>
      <c r="Z36" s="220"/>
      <c r="AA36" s="192"/>
      <c r="AB36" s="220"/>
      <c r="AC36" s="192"/>
      <c r="AD36" s="221"/>
    </row>
    <row r="37" spans="1:30" ht="12.75" thickBot="1" x14ac:dyDescent="0.25">
      <c r="A37" s="306">
        <v>63</v>
      </c>
      <c r="B37" s="307" t="s">
        <v>38</v>
      </c>
      <c r="C37" s="181">
        <f t="shared" si="1"/>
        <v>0</v>
      </c>
      <c r="D37" s="201">
        <f t="shared" ref="D37:O37" si="8">D38</f>
        <v>0</v>
      </c>
      <c r="E37" s="246">
        <f t="shared" si="8"/>
        <v>0</v>
      </c>
      <c r="F37" s="201">
        <f t="shared" si="8"/>
        <v>0</v>
      </c>
      <c r="G37" s="246">
        <f t="shared" si="8"/>
        <v>0</v>
      </c>
      <c r="H37" s="201">
        <f t="shared" si="8"/>
        <v>0</v>
      </c>
      <c r="I37" s="246">
        <f t="shared" si="8"/>
        <v>0</v>
      </c>
      <c r="J37" s="201">
        <f t="shared" si="8"/>
        <v>0</v>
      </c>
      <c r="K37" s="246">
        <f t="shared" si="8"/>
        <v>0</v>
      </c>
      <c r="L37" s="201">
        <f t="shared" si="8"/>
        <v>0</v>
      </c>
      <c r="M37" s="246">
        <f t="shared" si="8"/>
        <v>0</v>
      </c>
      <c r="N37" s="201">
        <f t="shared" si="8"/>
        <v>0</v>
      </c>
      <c r="O37" s="246">
        <f t="shared" si="8"/>
        <v>0</v>
      </c>
      <c r="P37" s="327"/>
      <c r="Q37" s="328"/>
      <c r="R37" s="229">
        <f t="shared" ref="R37:R38" si="9">SUM(S37:AD37)</f>
        <v>0</v>
      </c>
      <c r="S37" s="359">
        <f>SUMIFS('PRODUITS  struct région'!$W$5:$W$41,'PRODUITS  struct région'!$A$5:$A$41,P37)</f>
        <v>0</v>
      </c>
      <c r="T37" s="220"/>
      <c r="U37" s="192"/>
      <c r="V37" s="220"/>
      <c r="W37" s="192"/>
      <c r="X37" s="220"/>
      <c r="Y37" s="192"/>
      <c r="Z37" s="220"/>
      <c r="AA37" s="192"/>
      <c r="AB37" s="220"/>
      <c r="AC37" s="192"/>
      <c r="AD37" s="221"/>
    </row>
    <row r="38" spans="1:30" ht="15.75" customHeight="1" thickBot="1" x14ac:dyDescent="0.25">
      <c r="A38" s="318">
        <v>6370000</v>
      </c>
      <c r="B38" s="319" t="s">
        <v>39</v>
      </c>
      <c r="C38" s="181">
        <f t="shared" si="1"/>
        <v>0</v>
      </c>
      <c r="D38" s="320">
        <f>SUMIFS('CHARGES struct région'!$W$5:$W$60,'CHARGES struct région'!$A$5:$A$60,A38)</f>
        <v>0</v>
      </c>
      <c r="E38" s="195"/>
      <c r="F38" s="196"/>
      <c r="G38" s="195"/>
      <c r="H38" s="196"/>
      <c r="I38" s="195"/>
      <c r="J38" s="196"/>
      <c r="K38" s="195"/>
      <c r="L38" s="196"/>
      <c r="M38" s="195"/>
      <c r="N38" s="196"/>
      <c r="O38" s="195"/>
      <c r="P38" s="327"/>
      <c r="Q38" s="328"/>
      <c r="R38" s="229">
        <f t="shared" si="9"/>
        <v>0</v>
      </c>
      <c r="S38" s="359">
        <f>SUMIFS('PRODUITS  struct région'!$W$5:$W$41,'PRODUITS  struct région'!$A$5:$A$41,P38)</f>
        <v>0</v>
      </c>
      <c r="T38" s="220"/>
      <c r="U38" s="192"/>
      <c r="V38" s="220"/>
      <c r="W38" s="192"/>
      <c r="X38" s="220"/>
      <c r="Y38" s="192"/>
      <c r="Z38" s="220"/>
      <c r="AA38" s="192"/>
      <c r="AB38" s="220"/>
      <c r="AC38" s="192"/>
      <c r="AD38" s="221"/>
    </row>
    <row r="39" spans="1:30" ht="15.75" customHeight="1" thickBot="1" x14ac:dyDescent="0.25">
      <c r="A39" s="306">
        <v>64</v>
      </c>
      <c r="B39" s="307" t="s">
        <v>40</v>
      </c>
      <c r="C39" s="181">
        <f>SUM(D39:O39)</f>
        <v>0</v>
      </c>
      <c r="D39" s="201">
        <f>SUM(D40:D44)</f>
        <v>0</v>
      </c>
      <c r="E39" s="246">
        <f>SUM(E40:E44)</f>
        <v>0</v>
      </c>
      <c r="F39" s="201">
        <f t="shared" ref="F39:O39" si="10">SUM(F40:F44)</f>
        <v>0</v>
      </c>
      <c r="G39" s="246">
        <f t="shared" si="10"/>
        <v>0</v>
      </c>
      <c r="H39" s="201">
        <f t="shared" si="10"/>
        <v>0</v>
      </c>
      <c r="I39" s="246">
        <f t="shared" si="10"/>
        <v>0</v>
      </c>
      <c r="J39" s="201">
        <f t="shared" si="10"/>
        <v>0</v>
      </c>
      <c r="K39" s="246">
        <f t="shared" si="10"/>
        <v>0</v>
      </c>
      <c r="L39" s="201">
        <f t="shared" si="10"/>
        <v>0</v>
      </c>
      <c r="M39" s="246">
        <f t="shared" si="10"/>
        <v>0</v>
      </c>
      <c r="N39" s="201">
        <f t="shared" si="10"/>
        <v>0</v>
      </c>
      <c r="O39" s="246">
        <f t="shared" si="10"/>
        <v>0</v>
      </c>
      <c r="P39" s="327"/>
      <c r="Q39" s="328"/>
      <c r="R39" s="229">
        <f t="shared" si="4"/>
        <v>0</v>
      </c>
      <c r="S39" s="357">
        <f>SUMIFS('PRODUITS  struct région'!$W$5:$W$41,'PRODUITS  struct région'!$A$5:$A$41,P39)</f>
        <v>0</v>
      </c>
      <c r="T39" s="214"/>
      <c r="U39" s="188"/>
      <c r="V39" s="214"/>
      <c r="W39" s="188"/>
      <c r="X39" s="214"/>
      <c r="Y39" s="188"/>
      <c r="Z39" s="214"/>
      <c r="AA39" s="188"/>
      <c r="AB39" s="214"/>
      <c r="AC39" s="188"/>
      <c r="AD39" s="215"/>
    </row>
    <row r="40" spans="1:30" ht="12.75" customHeight="1" x14ac:dyDescent="0.2">
      <c r="A40" s="309">
        <v>6410009</v>
      </c>
      <c r="B40" s="310" t="s">
        <v>41</v>
      </c>
      <c r="C40" s="205">
        <f t="shared" si="1"/>
        <v>0</v>
      </c>
      <c r="D40" s="321">
        <f>SUMIFS('CHARGES struct région'!$W$5:$W$60,'CHARGES struct région'!$A$5:$A$60,A40)</f>
        <v>0</v>
      </c>
      <c r="E40" s="197"/>
      <c r="F40" s="198"/>
      <c r="G40" s="197"/>
      <c r="H40" s="198"/>
      <c r="I40" s="197"/>
      <c r="J40" s="198"/>
      <c r="K40" s="197"/>
      <c r="L40" s="198"/>
      <c r="M40" s="197"/>
      <c r="N40" s="198"/>
      <c r="O40" s="197"/>
      <c r="P40" s="327"/>
      <c r="Q40" s="328"/>
      <c r="R40" s="229">
        <f t="shared" si="4"/>
        <v>0</v>
      </c>
      <c r="S40" s="357">
        <f>SUMIFS('PRODUITS  struct région'!$W$5:$W$41,'PRODUITS  struct région'!$A$5:$A$41,P40)</f>
        <v>0</v>
      </c>
      <c r="T40" s="214"/>
      <c r="U40" s="188"/>
      <c r="V40" s="214"/>
      <c r="W40" s="188"/>
      <c r="X40" s="214"/>
      <c r="Y40" s="188"/>
      <c r="Z40" s="214"/>
      <c r="AA40" s="188"/>
      <c r="AB40" s="214"/>
      <c r="AC40" s="188"/>
      <c r="AD40" s="215"/>
    </row>
    <row r="41" spans="1:30" ht="12.75" customHeight="1" x14ac:dyDescent="0.2">
      <c r="A41" s="318">
        <v>6411009</v>
      </c>
      <c r="B41" s="319" t="s">
        <v>121</v>
      </c>
      <c r="C41" s="240">
        <f t="shared" si="1"/>
        <v>0</v>
      </c>
      <c r="D41" s="321">
        <f>SUMIFS('CHARGES struct région'!$W$5:$W$60,'CHARGES struct région'!$A$5:$A$60,A41)</f>
        <v>0</v>
      </c>
      <c r="E41" s="197"/>
      <c r="F41" s="198"/>
      <c r="G41" s="197"/>
      <c r="H41" s="198"/>
      <c r="I41" s="197"/>
      <c r="J41" s="198"/>
      <c r="K41" s="197"/>
      <c r="L41" s="198"/>
      <c r="M41" s="197"/>
      <c r="N41" s="198"/>
      <c r="O41" s="197"/>
      <c r="P41" s="327"/>
      <c r="Q41" s="328"/>
      <c r="R41" s="229">
        <f t="shared" si="4"/>
        <v>0</v>
      </c>
      <c r="S41" s="357">
        <f>SUMIFS('PRODUITS  struct région'!$W$5:$W$41,'PRODUITS  struct région'!$A$5:$A$41,P41)</f>
        <v>0</v>
      </c>
      <c r="T41" s="214"/>
      <c r="U41" s="188"/>
      <c r="V41" s="214"/>
      <c r="W41" s="188"/>
      <c r="X41" s="214"/>
      <c r="Y41" s="188"/>
      <c r="Z41" s="214"/>
      <c r="AA41" s="188"/>
      <c r="AB41" s="214"/>
      <c r="AC41" s="188"/>
      <c r="AD41" s="215"/>
    </row>
    <row r="42" spans="1:30" ht="12.75" customHeight="1" x14ac:dyDescent="0.2">
      <c r="A42" s="322">
        <v>6450009</v>
      </c>
      <c r="B42" s="323" t="s">
        <v>122</v>
      </c>
      <c r="C42" s="206">
        <f t="shared" si="1"/>
        <v>0</v>
      </c>
      <c r="D42" s="321">
        <f>SUMIFS('CHARGES struct région'!$W$5:$W$60,'CHARGES struct région'!$A$5:$A$60,A42)</f>
        <v>0</v>
      </c>
      <c r="E42" s="187"/>
      <c r="F42" s="188"/>
      <c r="G42" s="187"/>
      <c r="H42" s="188"/>
      <c r="I42" s="187"/>
      <c r="J42" s="188"/>
      <c r="K42" s="187"/>
      <c r="L42" s="188"/>
      <c r="M42" s="187"/>
      <c r="N42" s="188"/>
      <c r="O42" s="187"/>
      <c r="P42" s="327"/>
      <c r="Q42" s="328"/>
      <c r="R42" s="229">
        <f t="shared" si="4"/>
        <v>0</v>
      </c>
      <c r="S42" s="359">
        <f>SUMIFS('PRODUITS  struct région'!$W$5:$W$41,'PRODUITS  struct région'!$A$5:$A$41,P42)</f>
        <v>0</v>
      </c>
      <c r="T42" s="220"/>
      <c r="U42" s="192"/>
      <c r="V42" s="220"/>
      <c r="W42" s="192"/>
      <c r="X42" s="220"/>
      <c r="Y42" s="192"/>
      <c r="Z42" s="220"/>
      <c r="AA42" s="192"/>
      <c r="AB42" s="220"/>
      <c r="AC42" s="192"/>
      <c r="AD42" s="221"/>
    </row>
    <row r="43" spans="1:30" x14ac:dyDescent="0.2">
      <c r="A43" s="322">
        <v>6451009</v>
      </c>
      <c r="B43" s="323" t="s">
        <v>123</v>
      </c>
      <c r="C43" s="241">
        <f t="shared" si="1"/>
        <v>0</v>
      </c>
      <c r="D43" s="321">
        <f>SUMIFS('CHARGES struct région'!$W$5:$W$60,'CHARGES struct région'!$A$5:$A$60,A43)</f>
        <v>0</v>
      </c>
      <c r="E43" s="189"/>
      <c r="F43" s="190"/>
      <c r="G43" s="189"/>
      <c r="H43" s="190"/>
      <c r="I43" s="189"/>
      <c r="J43" s="190"/>
      <c r="K43" s="189"/>
      <c r="L43" s="190"/>
      <c r="M43" s="189"/>
      <c r="N43" s="190"/>
      <c r="O43" s="189"/>
      <c r="P43" s="324"/>
      <c r="Q43" s="352"/>
      <c r="R43" s="229">
        <f t="shared" si="4"/>
        <v>0</v>
      </c>
      <c r="S43" s="357">
        <f>SUMIFS('PRODUITS  struct région'!$W$5:$W$41,'PRODUITS  struct région'!$A$5:$A$41,P43)</f>
        <v>0</v>
      </c>
      <c r="T43" s="214"/>
      <c r="U43" s="188"/>
      <c r="V43" s="214"/>
      <c r="W43" s="188"/>
      <c r="X43" s="214"/>
      <c r="Y43" s="188"/>
      <c r="Z43" s="214"/>
      <c r="AA43" s="188"/>
      <c r="AB43" s="214"/>
      <c r="AC43" s="188"/>
      <c r="AD43" s="215"/>
    </row>
    <row r="44" spans="1:30" ht="14.25" customHeight="1" thickBot="1" x14ac:dyDescent="0.25">
      <c r="A44" s="324">
        <v>6480000</v>
      </c>
      <c r="B44" s="323" t="s">
        <v>126</v>
      </c>
      <c r="C44" s="207">
        <f t="shared" si="1"/>
        <v>0</v>
      </c>
      <c r="D44" s="321">
        <f>SUMIFS('CHARGES struct région'!$W$5:$W$60,'CHARGES struct région'!$A$5:$A$60,A44)</f>
        <v>0</v>
      </c>
      <c r="E44" s="189"/>
      <c r="F44" s="190"/>
      <c r="G44" s="189"/>
      <c r="H44" s="190"/>
      <c r="I44" s="189"/>
      <c r="J44" s="190"/>
      <c r="K44" s="189"/>
      <c r="L44" s="190"/>
      <c r="M44" s="189"/>
      <c r="N44" s="190"/>
      <c r="O44" s="189"/>
      <c r="P44" s="360"/>
      <c r="Q44" s="361"/>
      <c r="R44" s="230">
        <f t="shared" si="4"/>
        <v>0</v>
      </c>
      <c r="S44" s="362">
        <f>SUMIFS('PRODUITS  struct région'!$W$5:$W$41,'PRODUITS  struct région'!$A$5:$A$41,P44)</f>
        <v>0</v>
      </c>
      <c r="T44" s="216"/>
      <c r="U44" s="190"/>
      <c r="V44" s="216"/>
      <c r="W44" s="190"/>
      <c r="X44" s="216"/>
      <c r="Y44" s="190"/>
      <c r="Z44" s="216"/>
      <c r="AA44" s="190"/>
      <c r="AB44" s="216"/>
      <c r="AC44" s="190"/>
      <c r="AD44" s="217"/>
    </row>
    <row r="45" spans="1:30" ht="14.25" customHeight="1" thickBot="1" x14ac:dyDescent="0.25">
      <c r="A45" s="306">
        <v>65</v>
      </c>
      <c r="B45" s="307" t="s">
        <v>42</v>
      </c>
      <c r="C45" s="181">
        <f>SUM(D45:O45)</f>
        <v>0</v>
      </c>
      <c r="D45" s="201">
        <f>SUM(D46:D54)</f>
        <v>0</v>
      </c>
      <c r="E45" s="246">
        <f t="shared" ref="E45:O45" si="11">SUM(E46:E54)</f>
        <v>0</v>
      </c>
      <c r="F45" s="201">
        <f t="shared" si="11"/>
        <v>0</v>
      </c>
      <c r="G45" s="246">
        <f t="shared" si="11"/>
        <v>0</v>
      </c>
      <c r="H45" s="201">
        <f t="shared" si="11"/>
        <v>0</v>
      </c>
      <c r="I45" s="246">
        <f>SUM(I46:I54)</f>
        <v>0</v>
      </c>
      <c r="J45" s="201">
        <f t="shared" si="11"/>
        <v>0</v>
      </c>
      <c r="K45" s="246">
        <f t="shared" si="11"/>
        <v>0</v>
      </c>
      <c r="L45" s="201">
        <f t="shared" si="11"/>
        <v>0</v>
      </c>
      <c r="M45" s="246">
        <f t="shared" si="11"/>
        <v>0</v>
      </c>
      <c r="N45" s="201">
        <f t="shared" si="11"/>
        <v>0</v>
      </c>
      <c r="O45" s="246">
        <f t="shared" si="11"/>
        <v>0</v>
      </c>
      <c r="P45" s="333">
        <v>75</v>
      </c>
      <c r="Q45" s="349" t="s">
        <v>78</v>
      </c>
      <c r="R45" s="222">
        <f t="shared" si="4"/>
        <v>0</v>
      </c>
      <c r="S45" s="201">
        <f t="shared" ref="S45:AD45" si="12">SUM(S46:S54)</f>
        <v>0</v>
      </c>
      <c r="T45" s="252">
        <f t="shared" si="12"/>
        <v>0</v>
      </c>
      <c r="U45" s="201">
        <f t="shared" si="12"/>
        <v>0</v>
      </c>
      <c r="V45" s="252">
        <f t="shared" si="12"/>
        <v>0</v>
      </c>
      <c r="W45" s="201">
        <f t="shared" si="12"/>
        <v>0</v>
      </c>
      <c r="X45" s="252">
        <f t="shared" si="12"/>
        <v>0</v>
      </c>
      <c r="Y45" s="201">
        <f t="shared" si="12"/>
        <v>0</v>
      </c>
      <c r="Z45" s="252">
        <f t="shared" si="12"/>
        <v>0</v>
      </c>
      <c r="AA45" s="201">
        <f t="shared" si="12"/>
        <v>0</v>
      </c>
      <c r="AB45" s="252">
        <f t="shared" si="12"/>
        <v>0</v>
      </c>
      <c r="AC45" s="201">
        <f t="shared" si="12"/>
        <v>0</v>
      </c>
      <c r="AD45" s="253">
        <f t="shared" si="12"/>
        <v>0</v>
      </c>
    </row>
    <row r="46" spans="1:30" ht="14.25" customHeight="1" x14ac:dyDescent="0.2">
      <c r="A46" s="309">
        <v>6561009</v>
      </c>
      <c r="B46" s="310" t="s">
        <v>43</v>
      </c>
      <c r="C46" s="205">
        <f t="shared" si="1"/>
        <v>0</v>
      </c>
      <c r="D46" s="311">
        <f>SUMIFS('CHARGES struct région'!$W$5:$W$60,'CHARGES struct région'!$A$5:$A$60,A46)</f>
        <v>0</v>
      </c>
      <c r="E46" s="185"/>
      <c r="F46" s="186"/>
      <c r="G46" s="185"/>
      <c r="H46" s="186"/>
      <c r="I46" s="185"/>
      <c r="J46" s="186"/>
      <c r="K46" s="185"/>
      <c r="L46" s="186"/>
      <c r="M46" s="185"/>
      <c r="N46" s="186"/>
      <c r="O46" s="185"/>
      <c r="P46" s="355">
        <v>7540000</v>
      </c>
      <c r="Q46" s="310" t="s">
        <v>79</v>
      </c>
      <c r="R46" s="228">
        <f t="shared" si="4"/>
        <v>0</v>
      </c>
      <c r="S46" s="311">
        <f>SUMIFS('PRODUITS  struct région'!$W$5:$W$41,'PRODUITS  struct région'!$A$5:$A$41,P46)</f>
        <v>0</v>
      </c>
      <c r="T46" s="212"/>
      <c r="U46" s="186"/>
      <c r="V46" s="212"/>
      <c r="W46" s="186"/>
      <c r="X46" s="212"/>
      <c r="Y46" s="186"/>
      <c r="Z46" s="212"/>
      <c r="AA46" s="186"/>
      <c r="AB46" s="212"/>
      <c r="AC46" s="186"/>
      <c r="AD46" s="213"/>
    </row>
    <row r="47" spans="1:30" ht="14.25" customHeight="1" x14ac:dyDescent="0.2">
      <c r="A47" s="312">
        <v>6566009</v>
      </c>
      <c r="B47" s="313" t="s">
        <v>44</v>
      </c>
      <c r="C47" s="206">
        <f t="shared" si="1"/>
        <v>0</v>
      </c>
      <c r="D47" s="311">
        <f>SUMIFS('CHARGES struct région'!$W$5:$W$60,'CHARGES struct région'!$A$5:$A$60,A47)</f>
        <v>0</v>
      </c>
      <c r="E47" s="191"/>
      <c r="F47" s="192"/>
      <c r="G47" s="191"/>
      <c r="H47" s="192"/>
      <c r="I47" s="191"/>
      <c r="J47" s="192"/>
      <c r="K47" s="191"/>
      <c r="L47" s="192"/>
      <c r="M47" s="191"/>
      <c r="N47" s="192"/>
      <c r="O47" s="191"/>
      <c r="P47" s="355">
        <v>7540009</v>
      </c>
      <c r="Q47" s="310" t="s">
        <v>80</v>
      </c>
      <c r="R47" s="229">
        <f t="shared" si="4"/>
        <v>0</v>
      </c>
      <c r="S47" s="311">
        <f>SUMIFS('PRODUITS  struct région'!$W$5:$W$41,'PRODUITS  struct région'!$A$5:$A$41,P47)</f>
        <v>0</v>
      </c>
      <c r="T47" s="220"/>
      <c r="U47" s="192"/>
      <c r="V47" s="220"/>
      <c r="W47" s="192"/>
      <c r="X47" s="220"/>
      <c r="Y47" s="192"/>
      <c r="Z47" s="220"/>
      <c r="AA47" s="192"/>
      <c r="AB47" s="220"/>
      <c r="AC47" s="192"/>
      <c r="AD47" s="221"/>
    </row>
    <row r="48" spans="1:30" ht="14.25" customHeight="1" x14ac:dyDescent="0.2">
      <c r="A48" s="325">
        <v>6570000</v>
      </c>
      <c r="B48" s="326" t="s">
        <v>133</v>
      </c>
      <c r="C48" s="206">
        <f t="shared" si="1"/>
        <v>0</v>
      </c>
      <c r="D48" s="311">
        <f>SUMIFS('CHARGES struct région'!$W$5:$W$60,'CHARGES struct région'!$A$5:$A$60,A48)</f>
        <v>0</v>
      </c>
      <c r="E48" s="187"/>
      <c r="F48" s="188"/>
      <c r="G48" s="187"/>
      <c r="H48" s="188"/>
      <c r="I48" s="187"/>
      <c r="J48" s="188"/>
      <c r="K48" s="187"/>
      <c r="L48" s="188"/>
      <c r="M48" s="187"/>
      <c r="N48" s="188"/>
      <c r="O48" s="187"/>
      <c r="P48" s="355">
        <v>7560000</v>
      </c>
      <c r="Q48" s="310" t="s">
        <v>81</v>
      </c>
      <c r="R48" s="229">
        <f t="shared" si="4"/>
        <v>0</v>
      </c>
      <c r="S48" s="311">
        <f>SUMIFS('PRODUITS  struct région'!$W$5:$W$41,'PRODUITS  struct région'!$A$5:$A$41,P48)</f>
        <v>0</v>
      </c>
      <c r="T48" s="214"/>
      <c r="U48" s="188"/>
      <c r="V48" s="214"/>
      <c r="W48" s="188"/>
      <c r="X48" s="214"/>
      <c r="Y48" s="188"/>
      <c r="Z48" s="214"/>
      <c r="AA48" s="188"/>
      <c r="AB48" s="214"/>
      <c r="AC48" s="188"/>
      <c r="AD48" s="215"/>
    </row>
    <row r="49" spans="1:30" ht="14.25" customHeight="1" x14ac:dyDescent="0.2">
      <c r="A49" s="312">
        <v>6572009</v>
      </c>
      <c r="B49" s="313" t="s">
        <v>45</v>
      </c>
      <c r="C49" s="206">
        <f t="shared" si="1"/>
        <v>0</v>
      </c>
      <c r="D49" s="311">
        <f>SUMIFS('CHARGES struct région'!$W$5:$W$60,'CHARGES struct région'!$A$5:$A$60,A49)</f>
        <v>0</v>
      </c>
      <c r="E49" s="191"/>
      <c r="F49" s="192"/>
      <c r="G49" s="191"/>
      <c r="H49" s="192"/>
      <c r="I49" s="191"/>
      <c r="J49" s="192"/>
      <c r="K49" s="191"/>
      <c r="L49" s="192"/>
      <c r="M49" s="191"/>
      <c r="N49" s="192"/>
      <c r="O49" s="191"/>
      <c r="P49" s="355">
        <v>7570000</v>
      </c>
      <c r="Q49" s="310" t="s">
        <v>119</v>
      </c>
      <c r="R49" s="229">
        <f t="shared" si="4"/>
        <v>0</v>
      </c>
      <c r="S49" s="311">
        <f>SUMIFS('PRODUITS  struct région'!$W$5:$W$41,'PRODUITS  struct région'!$A$5:$A$41,P49)</f>
        <v>0</v>
      </c>
      <c r="T49" s="220"/>
      <c r="U49" s="192"/>
      <c r="V49" s="220"/>
      <c r="W49" s="192"/>
      <c r="X49" s="220"/>
      <c r="Y49" s="192"/>
      <c r="Z49" s="220"/>
      <c r="AA49" s="192"/>
      <c r="AB49" s="220"/>
      <c r="AC49" s="192"/>
      <c r="AD49" s="221"/>
    </row>
    <row r="50" spans="1:30" ht="14.25" customHeight="1" x14ac:dyDescent="0.2">
      <c r="A50" s="312">
        <v>6580000</v>
      </c>
      <c r="B50" s="313" t="s">
        <v>46</v>
      </c>
      <c r="C50" s="206">
        <f t="shared" si="1"/>
        <v>0</v>
      </c>
      <c r="D50" s="311">
        <f>SUMIFS('CHARGES struct région'!$W$5:$W$60,'CHARGES struct région'!$A$5:$A$60,A50)</f>
        <v>0</v>
      </c>
      <c r="E50" s="187"/>
      <c r="F50" s="188"/>
      <c r="G50" s="187"/>
      <c r="H50" s="188"/>
      <c r="I50" s="187"/>
      <c r="J50" s="188"/>
      <c r="K50" s="187"/>
      <c r="L50" s="188"/>
      <c r="M50" s="187"/>
      <c r="N50" s="188"/>
      <c r="O50" s="187"/>
      <c r="P50" s="327">
        <v>7580000</v>
      </c>
      <c r="Q50" s="313" t="s">
        <v>82</v>
      </c>
      <c r="R50" s="229">
        <f t="shared" si="4"/>
        <v>0</v>
      </c>
      <c r="S50" s="311">
        <f>SUMIFS('PRODUITS  struct région'!$W$5:$W$41,'PRODUITS  struct région'!$A$5:$A$41,P50)</f>
        <v>0</v>
      </c>
      <c r="T50" s="214"/>
      <c r="U50" s="188"/>
      <c r="V50" s="214"/>
      <c r="W50" s="188"/>
      <c r="X50" s="214"/>
      <c r="Y50" s="188"/>
      <c r="Z50" s="214"/>
      <c r="AA50" s="188"/>
      <c r="AB50" s="214"/>
      <c r="AC50" s="188"/>
      <c r="AD50" s="215"/>
    </row>
    <row r="51" spans="1:30" ht="14.25" customHeight="1" x14ac:dyDescent="0.2">
      <c r="A51" s="322">
        <v>6580009</v>
      </c>
      <c r="B51" s="313" t="s">
        <v>47</v>
      </c>
      <c r="C51" s="206">
        <f t="shared" si="1"/>
        <v>0</v>
      </c>
      <c r="D51" s="311">
        <f>SUMIFS('CHARGES struct région'!$W$5:$W$60,'CHARGES struct région'!$A$5:$A$60,A51)</f>
        <v>0</v>
      </c>
      <c r="E51" s="187"/>
      <c r="F51" s="188"/>
      <c r="G51" s="187"/>
      <c r="H51" s="188"/>
      <c r="I51" s="187"/>
      <c r="J51" s="188"/>
      <c r="K51" s="187"/>
      <c r="L51" s="188"/>
      <c r="M51" s="187"/>
      <c r="N51" s="188"/>
      <c r="O51" s="187"/>
      <c r="P51" s="327">
        <v>7580009</v>
      </c>
      <c r="Q51" s="313" t="s">
        <v>83</v>
      </c>
      <c r="R51" s="229">
        <f t="shared" si="4"/>
        <v>0</v>
      </c>
      <c r="S51" s="311">
        <f>SUMIFS('PRODUITS  struct région'!$W$5:$W$41,'PRODUITS  struct région'!$A$5:$A$41,P51)</f>
        <v>0</v>
      </c>
      <c r="T51" s="214"/>
      <c r="U51" s="188"/>
      <c r="V51" s="214"/>
      <c r="W51" s="188"/>
      <c r="X51" s="214"/>
      <c r="Y51" s="188"/>
      <c r="Z51" s="214"/>
      <c r="AA51" s="188"/>
      <c r="AB51" s="214"/>
      <c r="AC51" s="188"/>
      <c r="AD51" s="215"/>
    </row>
    <row r="52" spans="1:30" ht="15.75" customHeight="1" x14ac:dyDescent="0.2">
      <c r="A52" s="327">
        <v>6580029</v>
      </c>
      <c r="B52" s="313" t="s">
        <v>48</v>
      </c>
      <c r="C52" s="206">
        <f t="shared" si="1"/>
        <v>0</v>
      </c>
      <c r="D52" s="311">
        <f>SUMIFS('CHARGES struct région'!$W$5:$W$60,'CHARGES struct région'!$A$5:$A$60,A52)</f>
        <v>0</v>
      </c>
      <c r="E52" s="191"/>
      <c r="F52" s="192"/>
      <c r="G52" s="191"/>
      <c r="H52" s="192"/>
      <c r="I52" s="191"/>
      <c r="J52" s="192"/>
      <c r="K52" s="191"/>
      <c r="L52" s="192"/>
      <c r="M52" s="191"/>
      <c r="N52" s="192"/>
      <c r="O52" s="191"/>
      <c r="P52" s="327">
        <v>7580029</v>
      </c>
      <c r="Q52" s="313" t="s">
        <v>48</v>
      </c>
      <c r="R52" s="229">
        <f t="shared" si="4"/>
        <v>0</v>
      </c>
      <c r="S52" s="311">
        <f>SUMIFS('PRODUITS  struct région'!$W$5:$W$41,'PRODUITS  struct région'!$A$5:$A$41,P52)</f>
        <v>0</v>
      </c>
      <c r="T52" s="220"/>
      <c r="U52" s="192"/>
      <c r="V52" s="220"/>
      <c r="W52" s="192"/>
      <c r="X52" s="220"/>
      <c r="Y52" s="192"/>
      <c r="Z52" s="220"/>
      <c r="AA52" s="192"/>
      <c r="AB52" s="220"/>
      <c r="AC52" s="192"/>
      <c r="AD52" s="221"/>
    </row>
    <row r="53" spans="1:30" ht="15.75" customHeight="1" x14ac:dyDescent="0.2">
      <c r="A53" s="312">
        <v>6581009</v>
      </c>
      <c r="B53" s="328" t="s">
        <v>49</v>
      </c>
      <c r="C53" s="206">
        <f t="shared" si="1"/>
        <v>0</v>
      </c>
      <c r="D53" s="329">
        <f>SUMIFS('CHARGES struct région'!$W$5:$W$60,'CHARGES struct région'!$A$5:$A$60,A53)</f>
        <v>0</v>
      </c>
      <c r="E53" s="187"/>
      <c r="F53" s="188"/>
      <c r="G53" s="187"/>
      <c r="H53" s="188"/>
      <c r="I53" s="187"/>
      <c r="J53" s="188"/>
      <c r="K53" s="187"/>
      <c r="L53" s="188"/>
      <c r="M53" s="187"/>
      <c r="N53" s="188"/>
      <c r="O53" s="248"/>
      <c r="P53" s="327">
        <v>7581009</v>
      </c>
      <c r="Q53" s="313" t="s">
        <v>49</v>
      </c>
      <c r="R53" s="229">
        <f t="shared" si="4"/>
        <v>0</v>
      </c>
      <c r="S53" s="311">
        <f>SUMIFS('PRODUITS  struct région'!$W$5:$W$41,'PRODUITS  struct région'!$A$5:$A$41,P53)</f>
        <v>0</v>
      </c>
      <c r="T53" s="226"/>
      <c r="U53" s="194"/>
      <c r="V53" s="226"/>
      <c r="W53" s="194"/>
      <c r="X53" s="226"/>
      <c r="Y53" s="194"/>
      <c r="Z53" s="226"/>
      <c r="AA53" s="194"/>
      <c r="AB53" s="226"/>
      <c r="AC53" s="194"/>
      <c r="AD53" s="227"/>
    </row>
    <row r="54" spans="1:30" ht="15.75" customHeight="1" thickBot="1" x14ac:dyDescent="0.25">
      <c r="A54" s="314">
        <v>6712000</v>
      </c>
      <c r="B54" s="330" t="s">
        <v>52</v>
      </c>
      <c r="C54" s="207">
        <f t="shared" ref="C54" si="13">SUM(D54:O54)</f>
        <v>0</v>
      </c>
      <c r="D54" s="331">
        <f>SUMIFS('CHARGES struct région'!$W$5:$W$60,'CHARGES struct région'!$A$5:$A$60,A54)</f>
        <v>0</v>
      </c>
      <c r="E54" s="249"/>
      <c r="F54" s="250"/>
      <c r="G54" s="249"/>
      <c r="H54" s="250"/>
      <c r="I54" s="249"/>
      <c r="J54" s="250"/>
      <c r="K54" s="249"/>
      <c r="L54" s="250"/>
      <c r="M54" s="249"/>
      <c r="N54" s="250"/>
      <c r="O54" s="251"/>
      <c r="P54" s="327">
        <v>7587000</v>
      </c>
      <c r="Q54" s="313" t="s">
        <v>120</v>
      </c>
      <c r="R54" s="230">
        <f t="shared" si="4"/>
        <v>0</v>
      </c>
      <c r="S54" s="363">
        <f>SUMIFS('PRODUITS  struct région'!$W$5:$W$41,'PRODUITS  struct région'!$A$5:$A$41,P54)</f>
        <v>0</v>
      </c>
      <c r="T54" s="216"/>
      <c r="U54" s="190"/>
      <c r="V54" s="216"/>
      <c r="W54" s="190"/>
      <c r="X54" s="216"/>
      <c r="Y54" s="190"/>
      <c r="Z54" s="216"/>
      <c r="AA54" s="190"/>
      <c r="AB54" s="216"/>
      <c r="AC54" s="190"/>
      <c r="AD54" s="217"/>
    </row>
    <row r="55" spans="1:30" ht="15.75" customHeight="1" thickBot="1" x14ac:dyDescent="0.25">
      <c r="A55" s="306">
        <v>66</v>
      </c>
      <c r="B55" s="307" t="s">
        <v>50</v>
      </c>
      <c r="C55" s="181">
        <f t="shared" si="1"/>
        <v>0</v>
      </c>
      <c r="D55" s="201">
        <f t="shared" ref="D55:O55" si="14">D56</f>
        <v>0</v>
      </c>
      <c r="E55" s="246">
        <f t="shared" si="14"/>
        <v>0</v>
      </c>
      <c r="F55" s="201">
        <f t="shared" si="14"/>
        <v>0</v>
      </c>
      <c r="G55" s="246">
        <f t="shared" si="14"/>
        <v>0</v>
      </c>
      <c r="H55" s="201">
        <f t="shared" si="14"/>
        <v>0</v>
      </c>
      <c r="I55" s="246">
        <f t="shared" si="14"/>
        <v>0</v>
      </c>
      <c r="J55" s="201">
        <f t="shared" si="14"/>
        <v>0</v>
      </c>
      <c r="K55" s="246">
        <f t="shared" si="14"/>
        <v>0</v>
      </c>
      <c r="L55" s="201">
        <f t="shared" si="14"/>
        <v>0</v>
      </c>
      <c r="M55" s="246">
        <f t="shared" si="14"/>
        <v>0</v>
      </c>
      <c r="N55" s="201">
        <f t="shared" si="14"/>
        <v>0</v>
      </c>
      <c r="O55" s="246">
        <f t="shared" si="14"/>
        <v>0</v>
      </c>
      <c r="P55" s="333">
        <v>76</v>
      </c>
      <c r="Q55" s="349" t="s">
        <v>84</v>
      </c>
      <c r="R55" s="223">
        <f t="shared" si="4"/>
        <v>0</v>
      </c>
      <c r="S55" s="201">
        <f t="shared" ref="S55:AD55" si="15">S56</f>
        <v>0</v>
      </c>
      <c r="T55" s="252">
        <f t="shared" si="15"/>
        <v>0</v>
      </c>
      <c r="U55" s="201">
        <f t="shared" si="15"/>
        <v>0</v>
      </c>
      <c r="V55" s="252">
        <f t="shared" si="15"/>
        <v>0</v>
      </c>
      <c r="W55" s="201">
        <f t="shared" si="15"/>
        <v>0</v>
      </c>
      <c r="X55" s="252">
        <f t="shared" si="15"/>
        <v>0</v>
      </c>
      <c r="Y55" s="201">
        <f t="shared" si="15"/>
        <v>0</v>
      </c>
      <c r="Z55" s="252">
        <f>Z56</f>
        <v>0</v>
      </c>
      <c r="AA55" s="201">
        <f t="shared" si="15"/>
        <v>0</v>
      </c>
      <c r="AB55" s="252">
        <f t="shared" si="15"/>
        <v>0</v>
      </c>
      <c r="AC55" s="201">
        <f t="shared" si="15"/>
        <v>0</v>
      </c>
      <c r="AD55" s="253">
        <f t="shared" si="15"/>
        <v>0</v>
      </c>
    </row>
    <row r="56" spans="1:30" ht="15.75" customHeight="1" thickBot="1" x14ac:dyDescent="0.25">
      <c r="A56" s="318">
        <v>6600000</v>
      </c>
      <c r="B56" s="319" t="s">
        <v>50</v>
      </c>
      <c r="C56" s="181">
        <f t="shared" si="1"/>
        <v>0</v>
      </c>
      <c r="D56" s="332">
        <f>SUMIFS('CHARGES struct région'!$W$5:$W$60,'CHARGES struct région'!$A$5:$A$60,A56)</f>
        <v>0</v>
      </c>
      <c r="E56" s="199"/>
      <c r="F56" s="200"/>
      <c r="G56" s="199"/>
      <c r="H56" s="200"/>
      <c r="I56" s="199"/>
      <c r="J56" s="200"/>
      <c r="K56" s="199"/>
      <c r="L56" s="200"/>
      <c r="M56" s="199"/>
      <c r="N56" s="200"/>
      <c r="O56" s="199"/>
      <c r="P56" s="364">
        <v>7600000</v>
      </c>
      <c r="Q56" s="365" t="s">
        <v>84</v>
      </c>
      <c r="R56" s="223">
        <f t="shared" si="4"/>
        <v>0</v>
      </c>
      <c r="S56" s="332">
        <f>SUMIFS('PRODUITS  struct région'!$W$5:$W$41,'PRODUITS  struct région'!$A$5:$A$41,P56)</f>
        <v>0</v>
      </c>
      <c r="T56" s="373"/>
      <c r="U56" s="374"/>
      <c r="V56" s="373"/>
      <c r="W56" s="374"/>
      <c r="X56" s="373"/>
      <c r="Y56" s="374"/>
      <c r="Z56" s="373"/>
      <c r="AA56" s="374"/>
      <c r="AB56" s="373"/>
      <c r="AC56" s="374"/>
      <c r="AD56" s="375"/>
    </row>
    <row r="57" spans="1:30" ht="16.5" customHeight="1" thickBot="1" x14ac:dyDescent="0.25">
      <c r="A57" s="306">
        <v>67</v>
      </c>
      <c r="B57" s="307" t="s">
        <v>51</v>
      </c>
      <c r="C57" s="181">
        <f t="shared" si="1"/>
        <v>0</v>
      </c>
      <c r="D57" s="183">
        <f t="shared" ref="D57:O57" si="16">SUM(D58:D58)</f>
        <v>0</v>
      </c>
      <c r="E57" s="182">
        <f t="shared" si="16"/>
        <v>0</v>
      </c>
      <c r="F57" s="183">
        <f t="shared" si="16"/>
        <v>0</v>
      </c>
      <c r="G57" s="182">
        <f t="shared" si="16"/>
        <v>0</v>
      </c>
      <c r="H57" s="183">
        <f t="shared" si="16"/>
        <v>0</v>
      </c>
      <c r="I57" s="182">
        <f t="shared" si="16"/>
        <v>0</v>
      </c>
      <c r="J57" s="183">
        <f t="shared" si="16"/>
        <v>0</v>
      </c>
      <c r="K57" s="182">
        <f t="shared" si="16"/>
        <v>0</v>
      </c>
      <c r="L57" s="183">
        <f t="shared" si="16"/>
        <v>0</v>
      </c>
      <c r="M57" s="182">
        <f t="shared" si="16"/>
        <v>0</v>
      </c>
      <c r="N57" s="183">
        <f t="shared" si="16"/>
        <v>0</v>
      </c>
      <c r="O57" s="182">
        <f t="shared" si="16"/>
        <v>0</v>
      </c>
      <c r="P57" s="333">
        <v>77</v>
      </c>
      <c r="Q57" s="349" t="s">
        <v>85</v>
      </c>
      <c r="R57" s="223">
        <f t="shared" si="4"/>
        <v>0</v>
      </c>
      <c r="S57" s="183">
        <f>SUM(S58:S61)</f>
        <v>0</v>
      </c>
      <c r="T57" s="210">
        <f t="shared" ref="T57:AD57" si="17">SUM(T58:T61)</f>
        <v>0</v>
      </c>
      <c r="U57" s="183">
        <f t="shared" si="17"/>
        <v>0</v>
      </c>
      <c r="V57" s="210">
        <f>SUM(V58:V61)</f>
        <v>0</v>
      </c>
      <c r="W57" s="183">
        <f t="shared" si="17"/>
        <v>0</v>
      </c>
      <c r="X57" s="210">
        <f t="shared" si="17"/>
        <v>0</v>
      </c>
      <c r="Y57" s="183">
        <f t="shared" si="17"/>
        <v>0</v>
      </c>
      <c r="Z57" s="210">
        <f>SUM(Z58:Z61)</f>
        <v>0</v>
      </c>
      <c r="AA57" s="183">
        <f t="shared" si="17"/>
        <v>0</v>
      </c>
      <c r="AB57" s="210">
        <f t="shared" si="17"/>
        <v>0</v>
      </c>
      <c r="AC57" s="183">
        <f t="shared" si="17"/>
        <v>0</v>
      </c>
      <c r="AD57" s="211">
        <f t="shared" si="17"/>
        <v>0</v>
      </c>
    </row>
    <row r="58" spans="1:30" ht="15.75" customHeight="1" thickBot="1" x14ac:dyDescent="0.25">
      <c r="A58" s="318">
        <v>6718000</v>
      </c>
      <c r="B58" s="319" t="s">
        <v>53</v>
      </c>
      <c r="C58" s="206">
        <f t="shared" si="1"/>
        <v>0</v>
      </c>
      <c r="D58" s="321">
        <f>SUMIFS('CHARGES struct région'!$W$5:$W$60,'CHARGES struct région'!$A$5:$A$60,A58)</f>
        <v>0</v>
      </c>
      <c r="E58" s="187"/>
      <c r="F58" s="188"/>
      <c r="G58" s="187"/>
      <c r="H58" s="188"/>
      <c r="I58" s="187"/>
      <c r="J58" s="188"/>
      <c r="K58" s="187"/>
      <c r="L58" s="188"/>
      <c r="M58" s="187"/>
      <c r="N58" s="188"/>
      <c r="O58" s="187"/>
      <c r="P58" s="366">
        <v>7718000</v>
      </c>
      <c r="Q58" s="367" t="s">
        <v>85</v>
      </c>
      <c r="R58" s="228">
        <f t="shared" si="4"/>
        <v>0</v>
      </c>
      <c r="S58" s="321">
        <f>SUMIFS('PRODUITS  struct région'!$W$5:$W$41,'PRODUITS  struct région'!$A$5:$A$41,P58)</f>
        <v>0</v>
      </c>
      <c r="T58" s="224"/>
      <c r="U58" s="198"/>
      <c r="V58" s="224"/>
      <c r="W58" s="198"/>
      <c r="X58" s="224"/>
      <c r="Y58" s="198"/>
      <c r="Z58" s="224"/>
      <c r="AA58" s="198"/>
      <c r="AB58" s="224"/>
      <c r="AC58" s="198"/>
      <c r="AD58" s="225"/>
    </row>
    <row r="59" spans="1:30" ht="12.75" thickBot="1" x14ac:dyDescent="0.25">
      <c r="A59" s="333">
        <v>68</v>
      </c>
      <c r="B59" s="307" t="s">
        <v>54</v>
      </c>
      <c r="C59" s="181">
        <f t="shared" si="1"/>
        <v>0</v>
      </c>
      <c r="D59" s="183">
        <f t="shared" ref="D59:O59" si="18">SUM(D60:D61)</f>
        <v>0</v>
      </c>
      <c r="E59" s="182">
        <f t="shared" si="18"/>
        <v>0</v>
      </c>
      <c r="F59" s="183">
        <f t="shared" si="18"/>
        <v>0</v>
      </c>
      <c r="G59" s="182">
        <f t="shared" si="18"/>
        <v>0</v>
      </c>
      <c r="H59" s="183">
        <f t="shared" si="18"/>
        <v>0</v>
      </c>
      <c r="I59" s="182">
        <f t="shared" si="18"/>
        <v>0</v>
      </c>
      <c r="J59" s="183">
        <f t="shared" si="18"/>
        <v>0</v>
      </c>
      <c r="K59" s="182">
        <f t="shared" si="18"/>
        <v>0</v>
      </c>
      <c r="L59" s="183">
        <f t="shared" si="18"/>
        <v>0</v>
      </c>
      <c r="M59" s="182">
        <f t="shared" si="18"/>
        <v>0</v>
      </c>
      <c r="N59" s="183">
        <f t="shared" si="18"/>
        <v>0</v>
      </c>
      <c r="O59" s="182">
        <f t="shared" si="18"/>
        <v>0</v>
      </c>
      <c r="P59" s="327">
        <v>7815000</v>
      </c>
      <c r="Q59" s="328" t="s">
        <v>87</v>
      </c>
      <c r="R59" s="229">
        <f t="shared" si="4"/>
        <v>0</v>
      </c>
      <c r="S59" s="368">
        <f>SUMIFS('PRODUITS  struct région'!$W$5:$W$41,'PRODUITS  struct région'!$A$5:$A$41,P59)</f>
        <v>0</v>
      </c>
      <c r="T59" s="220"/>
      <c r="U59" s="192"/>
      <c r="V59" s="220"/>
      <c r="W59" s="192"/>
      <c r="X59" s="220"/>
      <c r="Y59" s="192"/>
      <c r="Z59" s="220"/>
      <c r="AA59" s="192"/>
      <c r="AB59" s="220"/>
      <c r="AC59" s="192"/>
      <c r="AD59" s="221"/>
    </row>
    <row r="60" spans="1:30" ht="15.75" customHeight="1" x14ac:dyDescent="0.2">
      <c r="A60" s="309">
        <v>6810000</v>
      </c>
      <c r="B60" s="310" t="s">
        <v>55</v>
      </c>
      <c r="C60" s="205">
        <f>SUM(D60:O60)</f>
        <v>0</v>
      </c>
      <c r="D60" s="321">
        <f>SUMIFS('CHARGES struct région'!$W$5:$W$60,'CHARGES struct région'!$A$5:$A$60,A60)</f>
        <v>0</v>
      </c>
      <c r="E60" s="197"/>
      <c r="F60" s="198"/>
      <c r="G60" s="197"/>
      <c r="H60" s="198"/>
      <c r="I60" s="197"/>
      <c r="J60" s="198"/>
      <c r="K60" s="197"/>
      <c r="L60" s="198"/>
      <c r="M60" s="197"/>
      <c r="N60" s="198"/>
      <c r="O60" s="197"/>
      <c r="P60" s="327"/>
      <c r="Q60" s="328"/>
      <c r="R60" s="229"/>
      <c r="S60" s="359"/>
      <c r="T60" s="220"/>
      <c r="U60" s="192"/>
      <c r="V60" s="220"/>
      <c r="W60" s="192"/>
      <c r="X60" s="220"/>
      <c r="Y60" s="192"/>
      <c r="Z60" s="220"/>
      <c r="AA60" s="192"/>
      <c r="AB60" s="220"/>
      <c r="AC60" s="192"/>
      <c r="AD60" s="221"/>
    </row>
    <row r="61" spans="1:30" ht="15.75" customHeight="1" thickBot="1" x14ac:dyDescent="0.25">
      <c r="A61" s="314">
        <v>6815000</v>
      </c>
      <c r="B61" s="315" t="s">
        <v>56</v>
      </c>
      <c r="C61" s="207">
        <f t="shared" si="1"/>
        <v>0</v>
      </c>
      <c r="D61" s="321">
        <f>SUMIFS('CHARGES struct région'!$W$5:$W$60,'CHARGES struct région'!$A$5:$A$60,A61)</f>
        <v>0</v>
      </c>
      <c r="E61" s="262"/>
      <c r="F61" s="263"/>
      <c r="G61" s="262"/>
      <c r="H61" s="263"/>
      <c r="I61" s="262"/>
      <c r="J61" s="263"/>
      <c r="K61" s="262"/>
      <c r="L61" s="263"/>
      <c r="M61" s="262"/>
      <c r="N61" s="263"/>
      <c r="O61" s="262"/>
      <c r="P61" s="369"/>
      <c r="Q61" s="330"/>
      <c r="R61" s="230"/>
      <c r="S61" s="370"/>
      <c r="T61" s="282"/>
      <c r="U61" s="250"/>
      <c r="V61" s="282"/>
      <c r="W61" s="250"/>
      <c r="X61" s="282"/>
      <c r="Y61" s="250"/>
      <c r="Z61" s="282"/>
      <c r="AA61" s="250"/>
      <c r="AB61" s="282"/>
      <c r="AC61" s="250"/>
      <c r="AD61" s="283"/>
    </row>
    <row r="62" spans="1:30" ht="15.75" customHeight="1" thickBot="1" x14ac:dyDescent="0.25">
      <c r="A62" s="334"/>
      <c r="B62" s="306" t="s">
        <v>57</v>
      </c>
      <c r="C62" s="181">
        <f t="shared" si="1"/>
        <v>0</v>
      </c>
      <c r="D62" s="335">
        <f t="shared" ref="D62:O62" si="19">D59+D57+D55+D45+D39+D37+D28+D17+D5</f>
        <v>0</v>
      </c>
      <c r="E62" s="264">
        <f t="shared" si="19"/>
        <v>0</v>
      </c>
      <c r="F62" s="265">
        <f t="shared" si="19"/>
        <v>0</v>
      </c>
      <c r="G62" s="264">
        <f t="shared" si="19"/>
        <v>0</v>
      </c>
      <c r="H62" s="265">
        <f t="shared" si="19"/>
        <v>0</v>
      </c>
      <c r="I62" s="264">
        <f t="shared" si="19"/>
        <v>0</v>
      </c>
      <c r="J62" s="265">
        <f t="shared" si="19"/>
        <v>0</v>
      </c>
      <c r="K62" s="264">
        <f t="shared" si="19"/>
        <v>0</v>
      </c>
      <c r="L62" s="265">
        <f t="shared" si="19"/>
        <v>0</v>
      </c>
      <c r="M62" s="264">
        <f t="shared" si="19"/>
        <v>0</v>
      </c>
      <c r="N62" s="265">
        <f t="shared" si="19"/>
        <v>0</v>
      </c>
      <c r="O62" s="266">
        <f t="shared" si="19"/>
        <v>0</v>
      </c>
      <c r="P62" s="371"/>
      <c r="Q62" s="306" t="s">
        <v>88</v>
      </c>
      <c r="R62" s="219">
        <f>+SUM(S62:AD62)</f>
        <v>0</v>
      </c>
      <c r="S62" s="372">
        <f t="shared" ref="S62:AD62" si="20">S57+S55+S45+S17+S5</f>
        <v>0</v>
      </c>
      <c r="T62" s="256">
        <f t="shared" si="20"/>
        <v>0</v>
      </c>
      <c r="U62" s="257">
        <f t="shared" si="20"/>
        <v>0</v>
      </c>
      <c r="V62" s="256">
        <f t="shared" si="20"/>
        <v>0</v>
      </c>
      <c r="W62" s="257">
        <f t="shared" si="20"/>
        <v>0</v>
      </c>
      <c r="X62" s="256">
        <f t="shared" si="20"/>
        <v>0</v>
      </c>
      <c r="Y62" s="257">
        <f t="shared" si="20"/>
        <v>0</v>
      </c>
      <c r="Z62" s="256">
        <f t="shared" si="20"/>
        <v>0</v>
      </c>
      <c r="AA62" s="257">
        <f t="shared" si="20"/>
        <v>0</v>
      </c>
      <c r="AB62" s="256">
        <f t="shared" si="20"/>
        <v>0</v>
      </c>
      <c r="AC62" s="257">
        <f t="shared" si="20"/>
        <v>0</v>
      </c>
      <c r="AD62" s="258">
        <f t="shared" si="20"/>
        <v>0</v>
      </c>
    </row>
    <row r="63" spans="1:30" ht="15.75" customHeight="1" thickBot="1" x14ac:dyDescent="0.25">
      <c r="A63" s="334"/>
      <c r="B63" s="334"/>
      <c r="C63" s="336"/>
      <c r="D63" s="336"/>
      <c r="E63" s="261"/>
      <c r="F63" s="261"/>
      <c r="G63" s="261"/>
      <c r="H63" s="261"/>
      <c r="I63" s="261"/>
      <c r="J63" s="261"/>
      <c r="K63" s="261"/>
      <c r="L63" s="261"/>
      <c r="M63" s="261"/>
      <c r="N63" s="261"/>
      <c r="O63" s="261"/>
      <c r="P63" s="259"/>
      <c r="Q63" s="260"/>
      <c r="T63" s="261"/>
    </row>
    <row r="64" spans="1:30" ht="15.75" customHeight="1" thickBot="1" x14ac:dyDescent="0.25">
      <c r="A64" s="334"/>
      <c r="B64" s="337" t="s">
        <v>111</v>
      </c>
      <c r="C64" s="267">
        <f>SUM(D64:O64)</f>
        <v>0</v>
      </c>
      <c r="D64" s="268">
        <f t="shared" ref="D64:O64" si="21">+S62-D62</f>
        <v>0</v>
      </c>
      <c r="E64" s="267">
        <f t="shared" si="21"/>
        <v>0</v>
      </c>
      <c r="F64" s="268">
        <f t="shared" si="21"/>
        <v>0</v>
      </c>
      <c r="G64" s="267">
        <f t="shared" si="21"/>
        <v>0</v>
      </c>
      <c r="H64" s="268">
        <f t="shared" si="21"/>
        <v>0</v>
      </c>
      <c r="I64" s="267">
        <f t="shared" si="21"/>
        <v>0</v>
      </c>
      <c r="J64" s="268">
        <f t="shared" si="21"/>
        <v>0</v>
      </c>
      <c r="K64" s="267">
        <f t="shared" si="21"/>
        <v>0</v>
      </c>
      <c r="L64" s="268">
        <f t="shared" si="21"/>
        <v>0</v>
      </c>
      <c r="M64" s="267">
        <f t="shared" si="21"/>
        <v>0</v>
      </c>
      <c r="N64" s="268">
        <f t="shared" si="21"/>
        <v>0</v>
      </c>
      <c r="O64" s="267">
        <f t="shared" si="21"/>
        <v>0</v>
      </c>
      <c r="P64" s="259"/>
      <c r="Q64" s="260"/>
      <c r="T64" s="261"/>
    </row>
    <row r="65" spans="1:30" ht="9.75" customHeight="1" thickBot="1" x14ac:dyDescent="0.25">
      <c r="A65" s="334"/>
      <c r="B65" s="334"/>
      <c r="C65" s="336"/>
      <c r="D65" s="336"/>
      <c r="E65" s="261"/>
      <c r="F65" s="261"/>
      <c r="G65" s="261"/>
      <c r="H65" s="261"/>
      <c r="I65" s="261"/>
      <c r="J65" s="261"/>
      <c r="K65" s="261"/>
      <c r="L65" s="261"/>
      <c r="M65" s="261"/>
      <c r="N65" s="261"/>
      <c r="O65" s="261"/>
    </row>
    <row r="66" spans="1:30" ht="15.75" customHeight="1" thickBot="1" x14ac:dyDescent="0.25">
      <c r="A66" s="338"/>
      <c r="B66" s="339" t="s">
        <v>112</v>
      </c>
      <c r="C66" s="270">
        <f t="shared" ref="C66:O66" si="22">C64+C59+C57+C55-R57-R55</f>
        <v>0</v>
      </c>
      <c r="D66" s="271">
        <f t="shared" si="22"/>
        <v>0</v>
      </c>
      <c r="E66" s="270">
        <f t="shared" si="22"/>
        <v>0</v>
      </c>
      <c r="F66" s="271">
        <f t="shared" si="22"/>
        <v>0</v>
      </c>
      <c r="G66" s="270">
        <f t="shared" si="22"/>
        <v>0</v>
      </c>
      <c r="H66" s="271">
        <f t="shared" si="22"/>
        <v>0</v>
      </c>
      <c r="I66" s="270">
        <f t="shared" si="22"/>
        <v>0</v>
      </c>
      <c r="J66" s="271">
        <f t="shared" si="22"/>
        <v>0</v>
      </c>
      <c r="K66" s="270">
        <f t="shared" si="22"/>
        <v>0</v>
      </c>
      <c r="L66" s="271">
        <f t="shared" si="22"/>
        <v>0</v>
      </c>
      <c r="M66" s="270">
        <f t="shared" si="22"/>
        <v>0</v>
      </c>
      <c r="N66" s="271">
        <f t="shared" si="22"/>
        <v>0</v>
      </c>
      <c r="O66" s="270">
        <f t="shared" si="22"/>
        <v>0</v>
      </c>
    </row>
    <row r="67" spans="1:30" ht="8.25" customHeight="1" thickBot="1" x14ac:dyDescent="0.25">
      <c r="A67" s="334"/>
      <c r="B67" s="334"/>
      <c r="C67" s="340"/>
      <c r="D67" s="341"/>
      <c r="E67" s="272"/>
      <c r="F67" s="272"/>
      <c r="G67" s="278"/>
      <c r="H67" s="272"/>
      <c r="I67" s="272"/>
      <c r="J67" s="272"/>
      <c r="K67" s="279"/>
      <c r="L67" s="278"/>
      <c r="M67" s="279"/>
      <c r="N67" s="279"/>
      <c r="O67" s="278"/>
    </row>
    <row r="68" spans="1:30" ht="15.75" customHeight="1" thickBot="1" x14ac:dyDescent="0.25">
      <c r="A68" s="334"/>
      <c r="B68" s="342" t="s">
        <v>124</v>
      </c>
      <c r="C68" s="343" t="e">
        <f>C66/C62</f>
        <v>#DIV/0!</v>
      </c>
      <c r="D68" s="280" t="e">
        <f t="shared" ref="D68:O68" si="23">D66/D62</f>
        <v>#DIV/0!</v>
      </c>
      <c r="E68" s="273" t="e">
        <f t="shared" si="23"/>
        <v>#DIV/0!</v>
      </c>
      <c r="F68" s="274" t="e">
        <f t="shared" si="23"/>
        <v>#DIV/0!</v>
      </c>
      <c r="G68" s="281" t="e">
        <f t="shared" si="23"/>
        <v>#DIV/0!</v>
      </c>
      <c r="H68" s="274" t="e">
        <f t="shared" si="23"/>
        <v>#DIV/0!</v>
      </c>
      <c r="I68" s="273" t="e">
        <f t="shared" si="23"/>
        <v>#DIV/0!</v>
      </c>
      <c r="J68" s="274" t="e">
        <f t="shared" si="23"/>
        <v>#DIV/0!</v>
      </c>
      <c r="K68" s="270" t="e">
        <f t="shared" si="23"/>
        <v>#DIV/0!</v>
      </c>
      <c r="L68" s="280" t="e">
        <f t="shared" si="23"/>
        <v>#DIV/0!</v>
      </c>
      <c r="M68" s="270" t="e">
        <f t="shared" si="23"/>
        <v>#DIV/0!</v>
      </c>
      <c r="N68" s="271" t="e">
        <f t="shared" si="23"/>
        <v>#DIV/0!</v>
      </c>
      <c r="O68" s="281" t="e">
        <f t="shared" si="23"/>
        <v>#DIV/0!</v>
      </c>
    </row>
    <row r="69" spans="1:30" ht="12.75" thickBot="1" x14ac:dyDescent="0.25">
      <c r="A69" s="334"/>
      <c r="B69" s="334"/>
      <c r="C69" s="340"/>
      <c r="D69" s="340"/>
      <c r="E69" s="272"/>
      <c r="F69" s="272"/>
      <c r="G69" s="272"/>
      <c r="H69" s="272"/>
      <c r="I69" s="272"/>
      <c r="J69" s="272"/>
      <c r="K69" s="272"/>
      <c r="L69" s="272"/>
      <c r="M69" s="272"/>
      <c r="N69" s="272"/>
      <c r="O69" s="272"/>
      <c r="P69" s="269"/>
      <c r="Q69" s="269"/>
      <c r="R69" s="269"/>
      <c r="S69" s="269"/>
      <c r="T69" s="269"/>
      <c r="U69" s="269"/>
      <c r="V69" s="269"/>
      <c r="W69" s="269"/>
      <c r="X69" s="269"/>
      <c r="Y69" s="269"/>
      <c r="Z69" s="269"/>
      <c r="AA69" s="269"/>
      <c r="AB69" s="269"/>
      <c r="AC69" s="269"/>
      <c r="AD69" s="269"/>
    </row>
    <row r="70" spans="1:30" ht="12.75" thickBot="1" x14ac:dyDescent="0.25">
      <c r="A70" s="334"/>
      <c r="B70" s="344" t="s">
        <v>125</v>
      </c>
      <c r="C70" s="275">
        <f>SUM(D70:O70)</f>
        <v>0</v>
      </c>
      <c r="D70" s="276">
        <f>(S6+S8+S13)*0.1</f>
        <v>0</v>
      </c>
      <c r="E70" s="275">
        <f t="shared" ref="E70:O70" si="24">(T6+T9+T11+T12+T14+T16)*0.07</f>
        <v>0</v>
      </c>
      <c r="F70" s="276">
        <f t="shared" si="24"/>
        <v>0</v>
      </c>
      <c r="G70" s="275">
        <f t="shared" si="24"/>
        <v>0</v>
      </c>
      <c r="H70" s="276">
        <f t="shared" si="24"/>
        <v>0</v>
      </c>
      <c r="I70" s="275">
        <f t="shared" si="24"/>
        <v>0</v>
      </c>
      <c r="J70" s="276">
        <f t="shared" si="24"/>
        <v>0</v>
      </c>
      <c r="K70" s="275">
        <f t="shared" si="24"/>
        <v>0</v>
      </c>
      <c r="L70" s="276">
        <f t="shared" si="24"/>
        <v>0</v>
      </c>
      <c r="M70" s="275">
        <f t="shared" si="24"/>
        <v>0</v>
      </c>
      <c r="N70" s="276">
        <f t="shared" si="24"/>
        <v>0</v>
      </c>
      <c r="O70" s="275">
        <f t="shared" si="24"/>
        <v>0</v>
      </c>
    </row>
    <row r="74" spans="1:30" x14ac:dyDescent="0.2">
      <c r="C74" s="277"/>
    </row>
  </sheetData>
  <sheetProtection sheet="1" objects="1" scenarios="1" formatCells="0" formatColumns="0" formatRows="0" insertColumns="0" deleteColumns="0" autoFilter="0"/>
  <mergeCells count="26">
    <mergeCell ref="H3:H4"/>
    <mergeCell ref="B3:B4"/>
    <mergeCell ref="D3:D4"/>
    <mergeCell ref="E3:E4"/>
    <mergeCell ref="F3:F4"/>
    <mergeCell ref="G3:G4"/>
    <mergeCell ref="V3:V4"/>
    <mergeCell ref="I3:I4"/>
    <mergeCell ref="J3:J4"/>
    <mergeCell ref="K3:K4"/>
    <mergeCell ref="L3:L4"/>
    <mergeCell ref="M3:M4"/>
    <mergeCell ref="N3:N4"/>
    <mergeCell ref="O3:O4"/>
    <mergeCell ref="Q3:Q4"/>
    <mergeCell ref="S3:S4"/>
    <mergeCell ref="T3:T4"/>
    <mergeCell ref="U3:U4"/>
    <mergeCell ref="AC3:AC4"/>
    <mergeCell ref="AD3:AD4"/>
    <mergeCell ref="W3:W4"/>
    <mergeCell ref="X3:X4"/>
    <mergeCell ref="Y3:Y4"/>
    <mergeCell ref="Z3:Z4"/>
    <mergeCell ref="AA3:AA4"/>
    <mergeCell ref="AB3:AB4"/>
  </mergeCells>
  <pageMargins left="0.7" right="0.7" top="0.75" bottom="0.75" header="0.511811023622047" footer="0.511811023622047"/>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E03B3-87FE-48FC-A445-1B731CB84B79}">
  <dimension ref="A1:AMJ74"/>
  <sheetViews>
    <sheetView zoomScale="80" zoomScaleNormal="80" workbookViewId="0">
      <pane ySplit="4" topLeftCell="A5" activePane="bottomLeft" state="frozen"/>
      <selection pane="bottomLeft" activeCell="L30" sqref="L30"/>
    </sheetView>
  </sheetViews>
  <sheetFormatPr baseColWidth="10" defaultColWidth="15.140625" defaultRowHeight="12" outlineLevelCol="1" x14ac:dyDescent="0.2"/>
  <cols>
    <col min="1" max="1" width="9.85546875" style="254" customWidth="1"/>
    <col min="2" max="2" width="39.140625" style="254" customWidth="1"/>
    <col min="3" max="3" width="16.42578125" style="254" customWidth="1"/>
    <col min="4" max="4" width="12.42578125" style="254" customWidth="1" outlineLevel="1"/>
    <col min="5" max="15" width="11.28515625" style="254" customWidth="1" outlineLevel="1"/>
    <col min="16" max="16" width="10.140625" style="254" customWidth="1"/>
    <col min="17" max="17" width="38.140625" style="254" customWidth="1"/>
    <col min="18" max="18" width="16.7109375" style="254" customWidth="1"/>
    <col min="19" max="19" width="12.42578125" style="254" customWidth="1" outlineLevel="1"/>
    <col min="20" max="30" width="11.140625" style="254" customWidth="1" outlineLevel="1"/>
    <col min="31" max="1024" width="15.140625" style="254"/>
    <col min="1025" max="16384" width="15.140625" style="255"/>
  </cols>
  <sheetData>
    <row r="1" spans="1:30" ht="26.25" customHeight="1" x14ac:dyDescent="0.2">
      <c r="A1" s="128" t="str">
        <f>+'CHARGES struct région'!Y1</f>
        <v>BUDGET V2</v>
      </c>
      <c r="B1" s="128"/>
      <c r="C1" s="128" t="str">
        <f>+'Budget activités analytique'!D2</f>
        <v>…......................................</v>
      </c>
      <c r="D1" s="128"/>
      <c r="E1" s="128"/>
      <c r="F1" s="128"/>
      <c r="G1" s="128"/>
      <c r="H1" s="128"/>
      <c r="I1" s="128"/>
      <c r="J1" s="128"/>
      <c r="K1" s="128"/>
      <c r="L1" s="128"/>
      <c r="M1" s="128"/>
      <c r="N1" s="128"/>
      <c r="O1" s="128"/>
      <c r="P1" s="128"/>
      <c r="Q1" s="128"/>
      <c r="R1" s="128"/>
      <c r="S1" s="128"/>
      <c r="T1" s="128"/>
      <c r="U1" s="128"/>
      <c r="V1" s="128"/>
      <c r="W1" s="128"/>
      <c r="X1" s="128"/>
      <c r="Y1" s="128"/>
      <c r="Z1" s="128"/>
      <c r="AA1" s="128"/>
      <c r="AB1" s="128"/>
      <c r="AC1" s="128"/>
      <c r="AD1" s="128"/>
    </row>
    <row r="2" spans="1:30" ht="23.25" customHeight="1" thickBot="1" x14ac:dyDescent="0.25">
      <c r="A2" s="128" t="str">
        <f>+NOMEEDF</f>
        <v>…......................................</v>
      </c>
    </row>
    <row r="3" spans="1:30" ht="12.75" thickBot="1" x14ac:dyDescent="0.25">
      <c r="A3" s="303" t="s">
        <v>103</v>
      </c>
      <c r="B3" s="492" t="s">
        <v>104</v>
      </c>
      <c r="C3" s="304" t="s">
        <v>90</v>
      </c>
      <c r="D3" s="491" t="s">
        <v>110</v>
      </c>
      <c r="E3" s="489" t="s">
        <v>185</v>
      </c>
      <c r="F3" s="487" t="s">
        <v>185</v>
      </c>
      <c r="G3" s="489" t="s">
        <v>185</v>
      </c>
      <c r="H3" s="487" t="s">
        <v>185</v>
      </c>
      <c r="I3" s="489" t="s">
        <v>185</v>
      </c>
      <c r="J3" s="487" t="s">
        <v>185</v>
      </c>
      <c r="K3" s="489" t="s">
        <v>185</v>
      </c>
      <c r="L3" s="487" t="s">
        <v>185</v>
      </c>
      <c r="M3" s="489" t="s">
        <v>185</v>
      </c>
      <c r="N3" s="487" t="s">
        <v>185</v>
      </c>
      <c r="O3" s="489" t="s">
        <v>185</v>
      </c>
      <c r="P3" s="345" t="s">
        <v>103</v>
      </c>
      <c r="Q3" s="490" t="s">
        <v>91</v>
      </c>
      <c r="R3" s="346" t="s">
        <v>90</v>
      </c>
      <c r="S3" s="491" t="str">
        <f t="shared" ref="S3:AD3" si="0">D3</f>
        <v xml:space="preserve">REGION </v>
      </c>
      <c r="T3" s="488" t="str">
        <f t="shared" si="0"/>
        <v>SLA . . .</v>
      </c>
      <c r="U3" s="487" t="str">
        <f t="shared" si="0"/>
        <v>SLA . . .</v>
      </c>
      <c r="V3" s="488" t="str">
        <f t="shared" si="0"/>
        <v>SLA . . .</v>
      </c>
      <c r="W3" s="487" t="str">
        <f t="shared" si="0"/>
        <v>SLA . . .</v>
      </c>
      <c r="X3" s="488" t="str">
        <f t="shared" si="0"/>
        <v>SLA . . .</v>
      </c>
      <c r="Y3" s="487" t="str">
        <f t="shared" si="0"/>
        <v>SLA . . .</v>
      </c>
      <c r="Z3" s="488" t="str">
        <f t="shared" si="0"/>
        <v>SLA . . .</v>
      </c>
      <c r="AA3" s="487" t="str">
        <f t="shared" si="0"/>
        <v>SLA . . .</v>
      </c>
      <c r="AB3" s="488" t="str">
        <f t="shared" si="0"/>
        <v>SLA . . .</v>
      </c>
      <c r="AC3" s="487" t="str">
        <f t="shared" si="0"/>
        <v>SLA . . .</v>
      </c>
      <c r="AD3" s="488" t="str">
        <f t="shared" si="0"/>
        <v>SLA . . .</v>
      </c>
    </row>
    <row r="4" spans="1:30" ht="12.75" thickBot="1" x14ac:dyDescent="0.25">
      <c r="A4" s="305" t="s">
        <v>105</v>
      </c>
      <c r="B4" s="492"/>
      <c r="C4" s="378" t="s">
        <v>139</v>
      </c>
      <c r="D4" s="491"/>
      <c r="E4" s="489"/>
      <c r="F4" s="487"/>
      <c r="G4" s="489"/>
      <c r="H4" s="487"/>
      <c r="I4" s="489"/>
      <c r="J4" s="487"/>
      <c r="K4" s="489"/>
      <c r="L4" s="487"/>
      <c r="M4" s="489"/>
      <c r="N4" s="487"/>
      <c r="O4" s="489"/>
      <c r="P4" s="347" t="s">
        <v>105</v>
      </c>
      <c r="Q4" s="490"/>
      <c r="R4" s="348" t="s">
        <v>139</v>
      </c>
      <c r="S4" s="491"/>
      <c r="T4" s="488"/>
      <c r="U4" s="487"/>
      <c r="V4" s="488"/>
      <c r="W4" s="487"/>
      <c r="X4" s="488"/>
      <c r="Y4" s="487"/>
      <c r="Z4" s="488"/>
      <c r="AA4" s="487"/>
      <c r="AB4" s="488"/>
      <c r="AC4" s="487"/>
      <c r="AD4" s="488"/>
    </row>
    <row r="5" spans="1:30" ht="15.75" customHeight="1" thickBot="1" x14ac:dyDescent="0.25">
      <c r="A5" s="306">
        <v>60</v>
      </c>
      <c r="B5" s="307" t="s">
        <v>7</v>
      </c>
      <c r="C5" s="181">
        <f t="shared" ref="C5:C62" si="1">SUM(D5:O5)</f>
        <v>0</v>
      </c>
      <c r="D5" s="308">
        <f t="shared" ref="D5:O5" si="2">SUM(D6:D16)</f>
        <v>0</v>
      </c>
      <c r="E5" s="182">
        <f t="shared" si="2"/>
        <v>0</v>
      </c>
      <c r="F5" s="183">
        <f t="shared" si="2"/>
        <v>0</v>
      </c>
      <c r="G5" s="182">
        <f t="shared" si="2"/>
        <v>0</v>
      </c>
      <c r="H5" s="183">
        <f t="shared" si="2"/>
        <v>0</v>
      </c>
      <c r="I5" s="182">
        <f t="shared" si="2"/>
        <v>0</v>
      </c>
      <c r="J5" s="183">
        <f t="shared" si="2"/>
        <v>0</v>
      </c>
      <c r="K5" s="182">
        <f t="shared" si="2"/>
        <v>0</v>
      </c>
      <c r="L5" s="183">
        <f t="shared" si="2"/>
        <v>0</v>
      </c>
      <c r="M5" s="182">
        <f t="shared" si="2"/>
        <v>0</v>
      </c>
      <c r="N5" s="183">
        <f t="shared" si="2"/>
        <v>0</v>
      </c>
      <c r="O5" s="184">
        <f t="shared" si="2"/>
        <v>0</v>
      </c>
      <c r="P5" s="333">
        <v>70</v>
      </c>
      <c r="Q5" s="349" t="s">
        <v>59</v>
      </c>
      <c r="R5" s="209">
        <f>SUM(S5:AD5)</f>
        <v>0</v>
      </c>
      <c r="S5" s="183">
        <f t="shared" ref="S5:AD5" si="3">SUM(S6:S16)</f>
        <v>0</v>
      </c>
      <c r="T5" s="210">
        <f t="shared" si="3"/>
        <v>0</v>
      </c>
      <c r="U5" s="183">
        <f>SUM(U6:U16)</f>
        <v>0</v>
      </c>
      <c r="V5" s="210">
        <f t="shared" si="3"/>
        <v>0</v>
      </c>
      <c r="W5" s="183">
        <f t="shared" si="3"/>
        <v>0</v>
      </c>
      <c r="X5" s="210">
        <f t="shared" si="3"/>
        <v>0</v>
      </c>
      <c r="Y5" s="183">
        <f t="shared" si="3"/>
        <v>0</v>
      </c>
      <c r="Z5" s="210">
        <f t="shared" si="3"/>
        <v>0</v>
      </c>
      <c r="AA5" s="183">
        <f t="shared" si="3"/>
        <v>0</v>
      </c>
      <c r="AB5" s="210">
        <f t="shared" si="3"/>
        <v>0</v>
      </c>
      <c r="AC5" s="183">
        <f>SUM(AC6:AC16)</f>
        <v>0</v>
      </c>
      <c r="AD5" s="211">
        <f t="shared" si="3"/>
        <v>0</v>
      </c>
    </row>
    <row r="6" spans="1:30" x14ac:dyDescent="0.2">
      <c r="A6" s="309">
        <v>6040000</v>
      </c>
      <c r="B6" s="310" t="s">
        <v>8</v>
      </c>
      <c r="C6" s="205">
        <f t="shared" si="1"/>
        <v>0</v>
      </c>
      <c r="D6" s="311">
        <f>SUMIFS('CHARGES struct région'!$AR$5:$AR$60,'CHARGES struct région'!$A$5:$A$60,A6)</f>
        <v>0</v>
      </c>
      <c r="E6" s="185"/>
      <c r="F6" s="186"/>
      <c r="G6" s="185"/>
      <c r="H6" s="186"/>
      <c r="I6" s="185"/>
      <c r="J6" s="186"/>
      <c r="K6" s="185"/>
      <c r="L6" s="186"/>
      <c r="M6" s="185"/>
      <c r="N6" s="186"/>
      <c r="O6" s="185"/>
      <c r="P6" s="309">
        <v>7060000</v>
      </c>
      <c r="Q6" s="350" t="s">
        <v>60</v>
      </c>
      <c r="R6" s="228">
        <f t="shared" ref="R6:R59" si="4">SUM(S6:AD6)</f>
        <v>0</v>
      </c>
      <c r="S6" s="351">
        <f>SUMIFS('PRODUITS  struct région'!$AR$5:$AR$41,'PRODUITS  struct région'!$A$5:$A$41,P6)</f>
        <v>0</v>
      </c>
      <c r="T6" s="212"/>
      <c r="U6" s="186"/>
      <c r="V6" s="212"/>
      <c r="W6" s="186"/>
      <c r="X6" s="212"/>
      <c r="Y6" s="186"/>
      <c r="Z6" s="212"/>
      <c r="AA6" s="186"/>
      <c r="AB6" s="212"/>
      <c r="AC6" s="186"/>
      <c r="AD6" s="213"/>
    </row>
    <row r="7" spans="1:30" x14ac:dyDescent="0.2">
      <c r="A7" s="312">
        <v>6040009</v>
      </c>
      <c r="B7" s="313" t="s">
        <v>9</v>
      </c>
      <c r="C7" s="206">
        <f t="shared" si="1"/>
        <v>0</v>
      </c>
      <c r="D7" s="311">
        <f>SUMIFS('CHARGES struct région'!$AR$5:$AR$60,'CHARGES struct région'!$A$5:$A$60,A7)</f>
        <v>0</v>
      </c>
      <c r="E7" s="187"/>
      <c r="F7" s="188"/>
      <c r="G7" s="187"/>
      <c r="H7" s="188"/>
      <c r="I7" s="187"/>
      <c r="J7" s="188"/>
      <c r="K7" s="187"/>
      <c r="L7" s="188"/>
      <c r="M7" s="187"/>
      <c r="N7" s="188"/>
      <c r="O7" s="187"/>
      <c r="P7" s="312">
        <v>7060009</v>
      </c>
      <c r="Q7" s="328" t="s">
        <v>61</v>
      </c>
      <c r="R7" s="229">
        <f t="shared" si="4"/>
        <v>0</v>
      </c>
      <c r="S7" s="351">
        <f>SUMIFS('PRODUITS  struct région'!$AR$5:$AR$41,'PRODUITS  struct région'!$A$5:$A$41,P7)</f>
        <v>0</v>
      </c>
      <c r="T7" s="214"/>
      <c r="U7" s="188"/>
      <c r="V7" s="214"/>
      <c r="W7" s="188"/>
      <c r="X7" s="214"/>
      <c r="Y7" s="188"/>
      <c r="Z7" s="214"/>
      <c r="AA7" s="188"/>
      <c r="AB7" s="214"/>
      <c r="AC7" s="188"/>
      <c r="AD7" s="215"/>
    </row>
    <row r="8" spans="1:30" x14ac:dyDescent="0.2">
      <c r="A8" s="312">
        <v>6061000</v>
      </c>
      <c r="B8" s="313" t="s">
        <v>10</v>
      </c>
      <c r="C8" s="206">
        <f t="shared" si="1"/>
        <v>0</v>
      </c>
      <c r="D8" s="311">
        <f>SUMIFS('CHARGES struct région'!$AR$5:$AR$60,'CHARGES struct région'!$A$5:$A$60,A8)</f>
        <v>0</v>
      </c>
      <c r="E8" s="187"/>
      <c r="F8" s="188"/>
      <c r="G8" s="187"/>
      <c r="H8" s="188"/>
      <c r="I8" s="187"/>
      <c r="J8" s="188"/>
      <c r="K8" s="187"/>
      <c r="L8" s="188"/>
      <c r="M8" s="187"/>
      <c r="N8" s="188"/>
      <c r="O8" s="187"/>
      <c r="P8" s="312">
        <v>7061000</v>
      </c>
      <c r="Q8" s="328" t="s">
        <v>62</v>
      </c>
      <c r="R8" s="229">
        <f t="shared" si="4"/>
        <v>0</v>
      </c>
      <c r="S8" s="351">
        <f>SUMIFS('PRODUITS  struct région'!$AR$5:$AR$41,'PRODUITS  struct région'!$A$5:$A$41,P8)</f>
        <v>0</v>
      </c>
      <c r="T8" s="214"/>
      <c r="U8" s="188"/>
      <c r="V8" s="214"/>
      <c r="W8" s="188"/>
      <c r="X8" s="214"/>
      <c r="Y8" s="188"/>
      <c r="Z8" s="214"/>
      <c r="AA8" s="188"/>
      <c r="AB8" s="214"/>
      <c r="AC8" s="188"/>
      <c r="AD8" s="215"/>
    </row>
    <row r="9" spans="1:30" x14ac:dyDescent="0.2">
      <c r="A9" s="312">
        <v>6063000</v>
      </c>
      <c r="B9" s="313" t="s">
        <v>11</v>
      </c>
      <c r="C9" s="206">
        <f t="shared" si="1"/>
        <v>0</v>
      </c>
      <c r="D9" s="311">
        <f>SUMIFS('CHARGES struct région'!$AR$5:$AR$60,'CHARGES struct région'!$A$5:$A$60,A9)</f>
        <v>0</v>
      </c>
      <c r="E9" s="187"/>
      <c r="F9" s="188"/>
      <c r="G9" s="187"/>
      <c r="H9" s="188"/>
      <c r="I9" s="187"/>
      <c r="J9" s="188"/>
      <c r="K9" s="187"/>
      <c r="L9" s="188"/>
      <c r="M9" s="187"/>
      <c r="N9" s="188"/>
      <c r="O9" s="187"/>
      <c r="P9" s="312">
        <v>7070000</v>
      </c>
      <c r="Q9" s="328" t="s">
        <v>63</v>
      </c>
      <c r="R9" s="229">
        <f t="shared" si="4"/>
        <v>0</v>
      </c>
      <c r="S9" s="351">
        <f>SUMIFS('PRODUITS  struct région'!$AR$5:$AR$41,'PRODUITS  struct région'!$A$5:$A$41,P9)</f>
        <v>0</v>
      </c>
      <c r="T9" s="214"/>
      <c r="U9" s="188"/>
      <c r="V9" s="214"/>
      <c r="W9" s="188"/>
      <c r="X9" s="214"/>
      <c r="Y9" s="188"/>
      <c r="Z9" s="214"/>
      <c r="AA9" s="188"/>
      <c r="AB9" s="214"/>
      <c r="AC9" s="188"/>
      <c r="AD9" s="215"/>
    </row>
    <row r="10" spans="1:30" x14ac:dyDescent="0.2">
      <c r="A10" s="312">
        <v>6064000</v>
      </c>
      <c r="B10" s="313" t="s">
        <v>12</v>
      </c>
      <c r="C10" s="206">
        <f t="shared" si="1"/>
        <v>0</v>
      </c>
      <c r="D10" s="311">
        <f>SUMIFS('CHARGES struct région'!$AR$5:$AR$60,'CHARGES struct région'!$A$5:$A$60,A10)</f>
        <v>0</v>
      </c>
      <c r="E10" s="187"/>
      <c r="F10" s="188"/>
      <c r="G10" s="187"/>
      <c r="H10" s="188"/>
      <c r="I10" s="187"/>
      <c r="J10" s="188"/>
      <c r="K10" s="187"/>
      <c r="L10" s="188"/>
      <c r="M10" s="187"/>
      <c r="N10" s="188"/>
      <c r="O10" s="187"/>
      <c r="P10" s="312">
        <v>7070009</v>
      </c>
      <c r="Q10" s="328" t="s">
        <v>64</v>
      </c>
      <c r="R10" s="229">
        <f t="shared" si="4"/>
        <v>0</v>
      </c>
      <c r="S10" s="351">
        <f>SUMIFS('PRODUITS  struct région'!$AR$5:$AR$41,'PRODUITS  struct région'!$A$5:$A$41,P10)</f>
        <v>0</v>
      </c>
      <c r="T10" s="214"/>
      <c r="U10" s="188"/>
      <c r="V10" s="214"/>
      <c r="W10" s="188"/>
      <c r="X10" s="214"/>
      <c r="Y10" s="188"/>
      <c r="Z10" s="214"/>
      <c r="AA10" s="188"/>
      <c r="AB10" s="214"/>
      <c r="AC10" s="188"/>
      <c r="AD10" s="215"/>
    </row>
    <row r="11" spans="1:30" x14ac:dyDescent="0.2">
      <c r="A11" s="312">
        <v>6065000</v>
      </c>
      <c r="B11" s="313" t="s">
        <v>13</v>
      </c>
      <c r="C11" s="206">
        <f t="shared" si="1"/>
        <v>0</v>
      </c>
      <c r="D11" s="311">
        <f>SUMIFS('CHARGES struct région'!$AR$5:$AR$60,'CHARGES struct région'!$A$5:$A$60,A11)</f>
        <v>0</v>
      </c>
      <c r="E11" s="187"/>
      <c r="F11" s="188"/>
      <c r="G11" s="187"/>
      <c r="H11" s="188"/>
      <c r="I11" s="187"/>
      <c r="J11" s="188"/>
      <c r="K11" s="187"/>
      <c r="L11" s="188"/>
      <c r="M11" s="187"/>
      <c r="N11" s="188"/>
      <c r="O11" s="187"/>
      <c r="P11" s="312">
        <v>7080000</v>
      </c>
      <c r="Q11" s="328" t="s">
        <v>67</v>
      </c>
      <c r="R11" s="229">
        <f t="shared" si="4"/>
        <v>0</v>
      </c>
      <c r="S11" s="351">
        <f>SUMIFS('PRODUITS  struct région'!$AR$5:$AR$41,'PRODUITS  struct région'!$A$5:$A$41,P11)</f>
        <v>0</v>
      </c>
      <c r="T11" s="214"/>
      <c r="U11" s="188"/>
      <c r="V11" s="214"/>
      <c r="W11" s="188"/>
      <c r="X11" s="214"/>
      <c r="Y11" s="188"/>
      <c r="Z11" s="214"/>
      <c r="AA11" s="188"/>
      <c r="AB11" s="214"/>
      <c r="AC11" s="188"/>
      <c r="AD11" s="215"/>
    </row>
    <row r="12" spans="1:30" x14ac:dyDescent="0.2">
      <c r="A12" s="312">
        <v>6066000</v>
      </c>
      <c r="B12" s="313" t="s">
        <v>14</v>
      </c>
      <c r="C12" s="206">
        <f t="shared" si="1"/>
        <v>0</v>
      </c>
      <c r="D12" s="311">
        <f>SUMIFS('CHARGES struct région'!$AR$5:$AR$60,'CHARGES struct région'!$A$5:$A$60,A12)</f>
        <v>0</v>
      </c>
      <c r="E12" s="187"/>
      <c r="F12" s="188"/>
      <c r="G12" s="187"/>
      <c r="H12" s="188"/>
      <c r="I12" s="187"/>
      <c r="J12" s="188"/>
      <c r="K12" s="187"/>
      <c r="L12" s="188"/>
      <c r="M12" s="187"/>
      <c r="N12" s="188"/>
      <c r="O12" s="187"/>
      <c r="P12" s="312">
        <v>7080009</v>
      </c>
      <c r="Q12" s="328" t="s">
        <v>68</v>
      </c>
      <c r="R12" s="229">
        <f t="shared" si="4"/>
        <v>0</v>
      </c>
      <c r="S12" s="351">
        <f>SUMIFS('PRODUITS  struct région'!$AR$5:$AR$41,'PRODUITS  struct région'!$A$5:$A$41,P12)</f>
        <v>0</v>
      </c>
      <c r="T12" s="214"/>
      <c r="U12" s="188"/>
      <c r="V12" s="214"/>
      <c r="W12" s="188"/>
      <c r="X12" s="214"/>
      <c r="Y12" s="188"/>
      <c r="Z12" s="214"/>
      <c r="AA12" s="188"/>
      <c r="AB12" s="214"/>
      <c r="AC12" s="188"/>
      <c r="AD12" s="215"/>
    </row>
    <row r="13" spans="1:30" x14ac:dyDescent="0.2">
      <c r="A13" s="312">
        <v>6068000</v>
      </c>
      <c r="B13" s="313" t="s">
        <v>15</v>
      </c>
      <c r="C13" s="206">
        <f t="shared" si="1"/>
        <v>0</v>
      </c>
      <c r="D13" s="311">
        <f>SUMIFS('CHARGES struct région'!$AR$5:$AR$60,'CHARGES struct région'!$A$5:$A$60,A13)</f>
        <v>0</v>
      </c>
      <c r="E13" s="187"/>
      <c r="F13" s="188"/>
      <c r="G13" s="187"/>
      <c r="H13" s="188"/>
      <c r="I13" s="187"/>
      <c r="J13" s="188"/>
      <c r="K13" s="187"/>
      <c r="L13" s="188"/>
      <c r="M13" s="187"/>
      <c r="N13" s="188"/>
      <c r="O13" s="187"/>
      <c r="P13" s="312">
        <v>7083000</v>
      </c>
      <c r="Q13" s="328" t="s">
        <v>65</v>
      </c>
      <c r="R13" s="229">
        <f t="shared" si="4"/>
        <v>0</v>
      </c>
      <c r="S13" s="351">
        <f>SUMIFS('PRODUITS  struct région'!$AR$5:$AR$41,'PRODUITS  struct région'!$A$5:$A$41,P13)</f>
        <v>0</v>
      </c>
      <c r="T13" s="214"/>
      <c r="U13" s="188"/>
      <c r="V13" s="214"/>
      <c r="W13" s="188"/>
      <c r="X13" s="214"/>
      <c r="Y13" s="188"/>
      <c r="Z13" s="214"/>
      <c r="AA13" s="188"/>
      <c r="AB13" s="214"/>
      <c r="AC13" s="188"/>
      <c r="AD13" s="215"/>
    </row>
    <row r="14" spans="1:30" x14ac:dyDescent="0.2">
      <c r="A14" s="312">
        <v>6068200</v>
      </c>
      <c r="B14" s="313" t="s">
        <v>116</v>
      </c>
      <c r="C14" s="206">
        <f t="shared" si="1"/>
        <v>0</v>
      </c>
      <c r="D14" s="311">
        <f>SUMIFS('CHARGES struct région'!$AR$5:$AR$60,'CHARGES struct région'!$A$5:$A$60,A14)</f>
        <v>0</v>
      </c>
      <c r="E14" s="187"/>
      <c r="F14" s="188"/>
      <c r="G14" s="187"/>
      <c r="H14" s="188"/>
      <c r="I14" s="187"/>
      <c r="J14" s="188"/>
      <c r="K14" s="187"/>
      <c r="L14" s="188"/>
      <c r="M14" s="187"/>
      <c r="N14" s="188"/>
      <c r="O14" s="187"/>
      <c r="P14" s="312">
        <v>7083009</v>
      </c>
      <c r="Q14" s="328" t="s">
        <v>66</v>
      </c>
      <c r="R14" s="229">
        <f t="shared" si="4"/>
        <v>0</v>
      </c>
      <c r="S14" s="351">
        <f>SUMIFS('PRODUITS  struct région'!$AR$5:$AR$41,'PRODUITS  struct région'!$A$5:$A$41,P14)</f>
        <v>0</v>
      </c>
      <c r="T14" s="214"/>
      <c r="U14" s="188"/>
      <c r="V14" s="214"/>
      <c r="W14" s="188"/>
      <c r="X14" s="214"/>
      <c r="Y14" s="188"/>
      <c r="Z14" s="214"/>
      <c r="AA14" s="188"/>
      <c r="AB14" s="214"/>
      <c r="AC14" s="188"/>
      <c r="AD14" s="215"/>
    </row>
    <row r="15" spans="1:30" x14ac:dyDescent="0.2">
      <c r="A15" s="312">
        <v>6070000</v>
      </c>
      <c r="B15" s="313" t="s">
        <v>16</v>
      </c>
      <c r="C15" s="206">
        <f t="shared" si="1"/>
        <v>0</v>
      </c>
      <c r="D15" s="311">
        <f>SUMIFS('CHARGES struct région'!$AR$5:$AR$60,'CHARGES struct région'!$A$5:$A$60,A15)</f>
        <v>0</v>
      </c>
      <c r="E15" s="187"/>
      <c r="F15" s="188"/>
      <c r="G15" s="187"/>
      <c r="H15" s="188"/>
      <c r="I15" s="187"/>
      <c r="J15" s="188"/>
      <c r="K15" s="187"/>
      <c r="L15" s="188"/>
      <c r="M15" s="187"/>
      <c r="N15" s="188"/>
      <c r="O15" s="187"/>
      <c r="P15" s="312"/>
      <c r="Q15" s="328"/>
      <c r="R15" s="229">
        <f t="shared" si="4"/>
        <v>0</v>
      </c>
      <c r="S15" s="329">
        <f>SUMIFS('PRODUITS  struct région'!$AR$5:$AR$41,'PRODUITS  struct région'!$A$5:$A$41,P15)</f>
        <v>0</v>
      </c>
      <c r="T15" s="214"/>
      <c r="U15" s="188"/>
      <c r="V15" s="214"/>
      <c r="W15" s="188"/>
      <c r="X15" s="214"/>
      <c r="Y15" s="188"/>
      <c r="Z15" s="214"/>
      <c r="AA15" s="188"/>
      <c r="AB15" s="214"/>
      <c r="AC15" s="188"/>
      <c r="AD15" s="215"/>
    </row>
    <row r="16" spans="1:30" ht="15.75" customHeight="1" thickBot="1" x14ac:dyDescent="0.25">
      <c r="A16" s="314">
        <v>6070009</v>
      </c>
      <c r="B16" s="315" t="s">
        <v>17</v>
      </c>
      <c r="C16" s="207">
        <f t="shared" si="1"/>
        <v>0</v>
      </c>
      <c r="D16" s="311">
        <f>SUMIFS('CHARGES struct région'!$AR$5:$AR$60,'CHARGES struct région'!$A$5:$A$60,A16)</f>
        <v>0</v>
      </c>
      <c r="E16" s="189"/>
      <c r="F16" s="190"/>
      <c r="G16" s="189"/>
      <c r="H16" s="190"/>
      <c r="I16" s="189"/>
      <c r="J16" s="190"/>
      <c r="K16" s="189"/>
      <c r="L16" s="190"/>
      <c r="M16" s="189"/>
      <c r="N16" s="190"/>
      <c r="O16" s="189"/>
      <c r="P16" s="322"/>
      <c r="Q16" s="352"/>
      <c r="R16" s="230">
        <f t="shared" si="4"/>
        <v>0</v>
      </c>
      <c r="S16" s="353">
        <f>SUMIFS('PRODUITS  struct région'!$AR$5:$AR$41,'PRODUITS  struct région'!$A$5:$A$41,P16)</f>
        <v>0</v>
      </c>
      <c r="T16" s="216"/>
      <c r="U16" s="190"/>
      <c r="V16" s="216"/>
      <c r="W16" s="190"/>
      <c r="X16" s="216"/>
      <c r="Y16" s="190"/>
      <c r="Z16" s="216"/>
      <c r="AA16" s="190"/>
      <c r="AB16" s="216"/>
      <c r="AC16" s="190"/>
      <c r="AD16" s="217"/>
    </row>
    <row r="17" spans="1:30" ht="15.75" customHeight="1" thickBot="1" x14ac:dyDescent="0.25">
      <c r="A17" s="306">
        <v>61</v>
      </c>
      <c r="B17" s="307" t="s">
        <v>18</v>
      </c>
      <c r="C17" s="181">
        <f t="shared" si="1"/>
        <v>0</v>
      </c>
      <c r="D17" s="183">
        <f t="shared" ref="D17:O17" si="5">SUM(D18:D27)</f>
        <v>0</v>
      </c>
      <c r="E17" s="182">
        <f t="shared" si="5"/>
        <v>0</v>
      </c>
      <c r="F17" s="183">
        <f t="shared" si="5"/>
        <v>0</v>
      </c>
      <c r="G17" s="182">
        <f t="shared" si="5"/>
        <v>0</v>
      </c>
      <c r="H17" s="183">
        <f t="shared" si="5"/>
        <v>0</v>
      </c>
      <c r="I17" s="182">
        <f t="shared" si="5"/>
        <v>0</v>
      </c>
      <c r="J17" s="183">
        <f t="shared" si="5"/>
        <v>0</v>
      </c>
      <c r="K17" s="182">
        <f t="shared" si="5"/>
        <v>0</v>
      </c>
      <c r="L17" s="183">
        <f t="shared" si="5"/>
        <v>0</v>
      </c>
      <c r="M17" s="182">
        <f t="shared" si="5"/>
        <v>0</v>
      </c>
      <c r="N17" s="183">
        <f t="shared" si="5"/>
        <v>0</v>
      </c>
      <c r="O17" s="182">
        <f t="shared" si="5"/>
        <v>0</v>
      </c>
      <c r="P17" s="333">
        <v>74</v>
      </c>
      <c r="Q17" s="349" t="s">
        <v>69</v>
      </c>
      <c r="R17" s="218">
        <f>SUM(S17:AD17)</f>
        <v>0</v>
      </c>
      <c r="S17" s="183">
        <f t="shared" ref="S17:AD17" si="6">SUM(S18:S44)</f>
        <v>0</v>
      </c>
      <c r="T17" s="210">
        <f t="shared" si="6"/>
        <v>0</v>
      </c>
      <c r="U17" s="183">
        <f t="shared" si="6"/>
        <v>0</v>
      </c>
      <c r="V17" s="210">
        <f t="shared" si="6"/>
        <v>0</v>
      </c>
      <c r="W17" s="183">
        <f t="shared" si="6"/>
        <v>0</v>
      </c>
      <c r="X17" s="210">
        <f t="shared" si="6"/>
        <v>0</v>
      </c>
      <c r="Y17" s="183">
        <f t="shared" si="6"/>
        <v>0</v>
      </c>
      <c r="Z17" s="210">
        <f t="shared" si="6"/>
        <v>0</v>
      </c>
      <c r="AA17" s="183">
        <f t="shared" si="6"/>
        <v>0</v>
      </c>
      <c r="AB17" s="210">
        <f t="shared" si="6"/>
        <v>0</v>
      </c>
      <c r="AC17" s="183">
        <f t="shared" si="6"/>
        <v>0</v>
      </c>
      <c r="AD17" s="211">
        <f t="shared" si="6"/>
        <v>0</v>
      </c>
    </row>
    <row r="18" spans="1:30" x14ac:dyDescent="0.2">
      <c r="A18" s="316">
        <v>6132000</v>
      </c>
      <c r="B18" s="317" t="s">
        <v>19</v>
      </c>
      <c r="C18" s="205">
        <f t="shared" si="1"/>
        <v>0</v>
      </c>
      <c r="D18" s="311">
        <f>SUMIFS('CHARGES struct région'!$AR$5:$AR$60,'CHARGES struct région'!$A$5:$A$60,A18)</f>
        <v>0</v>
      </c>
      <c r="E18" s="185"/>
      <c r="F18" s="186"/>
      <c r="G18" s="185"/>
      <c r="H18" s="186"/>
      <c r="I18" s="185"/>
      <c r="J18" s="186"/>
      <c r="K18" s="185"/>
      <c r="L18" s="186"/>
      <c r="M18" s="185"/>
      <c r="N18" s="186"/>
      <c r="O18" s="185"/>
      <c r="P18" s="355">
        <v>7400009</v>
      </c>
      <c r="Q18" s="310" t="s">
        <v>117</v>
      </c>
      <c r="R18" s="228">
        <f t="shared" si="4"/>
        <v>0</v>
      </c>
      <c r="S18" s="356">
        <f>SUMIFS('PRODUITS  struct région'!$AR$5:$AR$41,'PRODUITS  struct région'!$A$5:$A$41,P18)</f>
        <v>0</v>
      </c>
      <c r="T18" s="212"/>
      <c r="U18" s="186"/>
      <c r="V18" s="212"/>
      <c r="W18" s="186"/>
      <c r="X18" s="212"/>
      <c r="Y18" s="186"/>
      <c r="Z18" s="212"/>
      <c r="AA18" s="186"/>
      <c r="AB18" s="212"/>
      <c r="AC18" s="186"/>
      <c r="AD18" s="213"/>
    </row>
    <row r="19" spans="1:30" x14ac:dyDescent="0.2">
      <c r="A19" s="312">
        <v>6132009</v>
      </c>
      <c r="B19" s="313" t="s">
        <v>20</v>
      </c>
      <c r="C19" s="206">
        <f t="shared" si="1"/>
        <v>0</v>
      </c>
      <c r="D19" s="311">
        <f>SUMIFS('CHARGES struct région'!$AR$5:$AR$60,'CHARGES struct région'!$A$5:$A$60,A19)</f>
        <v>0</v>
      </c>
      <c r="E19" s="187"/>
      <c r="F19" s="188"/>
      <c r="G19" s="187"/>
      <c r="H19" s="188"/>
      <c r="I19" s="187"/>
      <c r="J19" s="188"/>
      <c r="K19" s="187"/>
      <c r="L19" s="188"/>
      <c r="M19" s="187"/>
      <c r="N19" s="188"/>
      <c r="O19" s="187"/>
      <c r="P19" s="355">
        <v>7410000</v>
      </c>
      <c r="Q19" s="310" t="s">
        <v>70</v>
      </c>
      <c r="R19" s="229">
        <f t="shared" si="4"/>
        <v>0</v>
      </c>
      <c r="S19" s="356">
        <f>SUMIFS('PRODUITS  struct région'!$AR$5:$AR$41,'PRODUITS  struct région'!$A$5:$A$41,P19)</f>
        <v>0</v>
      </c>
      <c r="T19" s="214"/>
      <c r="U19" s="188"/>
      <c r="V19" s="214"/>
      <c r="W19" s="188"/>
      <c r="X19" s="214"/>
      <c r="Y19" s="188"/>
      <c r="Z19" s="214"/>
      <c r="AA19" s="188"/>
      <c r="AB19" s="214"/>
      <c r="AC19" s="188"/>
      <c r="AD19" s="215"/>
    </row>
    <row r="20" spans="1:30" x14ac:dyDescent="0.2">
      <c r="A20" s="312">
        <v>6135000</v>
      </c>
      <c r="B20" s="313" t="s">
        <v>21</v>
      </c>
      <c r="C20" s="206">
        <f t="shared" si="1"/>
        <v>0</v>
      </c>
      <c r="D20" s="311">
        <f>SUMIFS('CHARGES struct région'!$AR$5:$AR$60,'CHARGES struct région'!$A$5:$A$60,A20)</f>
        <v>0</v>
      </c>
      <c r="E20" s="187"/>
      <c r="F20" s="188"/>
      <c r="G20" s="187"/>
      <c r="H20" s="188"/>
      <c r="I20" s="187"/>
      <c r="J20" s="188"/>
      <c r="K20" s="187"/>
      <c r="L20" s="188"/>
      <c r="M20" s="187"/>
      <c r="N20" s="188"/>
      <c r="O20" s="187"/>
      <c r="P20" s="327">
        <v>7411000</v>
      </c>
      <c r="Q20" s="313" t="s">
        <v>71</v>
      </c>
      <c r="R20" s="229">
        <f t="shared" si="4"/>
        <v>0</v>
      </c>
      <c r="S20" s="356">
        <f>SUMIFS('PRODUITS  struct région'!$AR$5:$AR$41,'PRODUITS  struct région'!$A$5:$A$41,P20)</f>
        <v>0</v>
      </c>
      <c r="T20" s="214"/>
      <c r="U20" s="188"/>
      <c r="V20" s="214"/>
      <c r="W20" s="188"/>
      <c r="X20" s="214"/>
      <c r="Y20" s="188"/>
      <c r="Z20" s="214"/>
      <c r="AA20" s="188"/>
      <c r="AB20" s="214"/>
      <c r="AC20" s="188"/>
      <c r="AD20" s="215"/>
    </row>
    <row r="21" spans="1:30" x14ac:dyDescent="0.2">
      <c r="A21" s="312">
        <v>6135009</v>
      </c>
      <c r="B21" s="313" t="s">
        <v>22</v>
      </c>
      <c r="C21" s="206">
        <f t="shared" si="1"/>
        <v>0</v>
      </c>
      <c r="D21" s="311">
        <f>SUMIFS('CHARGES struct région'!$AR$5:$AR$60,'CHARGES struct région'!$A$5:$A$60,A21)</f>
        <v>0</v>
      </c>
      <c r="E21" s="187"/>
      <c r="F21" s="188"/>
      <c r="G21" s="187"/>
      <c r="H21" s="188"/>
      <c r="I21" s="187"/>
      <c r="J21" s="188"/>
      <c r="K21" s="187"/>
      <c r="L21" s="188"/>
      <c r="M21" s="187"/>
      <c r="N21" s="188"/>
      <c r="O21" s="187"/>
      <c r="P21" s="327">
        <v>7412000</v>
      </c>
      <c r="Q21" s="313" t="s">
        <v>72</v>
      </c>
      <c r="R21" s="229">
        <f t="shared" si="4"/>
        <v>0</v>
      </c>
      <c r="S21" s="356">
        <f>SUMIFS('PRODUITS  struct région'!$AR$5:$AR$41,'PRODUITS  struct région'!$A$5:$A$41,P21)</f>
        <v>0</v>
      </c>
      <c r="T21" s="214"/>
      <c r="U21" s="188"/>
      <c r="V21" s="214"/>
      <c r="W21" s="188"/>
      <c r="X21" s="214"/>
      <c r="Y21" s="188"/>
      <c r="Z21" s="214"/>
      <c r="AA21" s="188"/>
      <c r="AB21" s="214"/>
      <c r="AC21" s="188"/>
      <c r="AD21" s="215"/>
    </row>
    <row r="22" spans="1:30" x14ac:dyDescent="0.2">
      <c r="A22" s="312">
        <v>6140000</v>
      </c>
      <c r="B22" s="313" t="s">
        <v>23</v>
      </c>
      <c r="C22" s="206">
        <f t="shared" si="1"/>
        <v>0</v>
      </c>
      <c r="D22" s="311">
        <f>SUMIFS('CHARGES struct région'!$AR$5:$AR$60,'CHARGES struct région'!$A$5:$A$60,A22)</f>
        <v>0</v>
      </c>
      <c r="E22" s="187"/>
      <c r="F22" s="188"/>
      <c r="G22" s="187"/>
      <c r="H22" s="188"/>
      <c r="I22" s="187"/>
      <c r="J22" s="188"/>
      <c r="K22" s="187"/>
      <c r="L22" s="188"/>
      <c r="M22" s="187"/>
      <c r="N22" s="188"/>
      <c r="O22" s="187"/>
      <c r="P22" s="327">
        <v>7413000</v>
      </c>
      <c r="Q22" s="313" t="s">
        <v>73</v>
      </c>
      <c r="R22" s="229">
        <f t="shared" si="4"/>
        <v>0</v>
      </c>
      <c r="S22" s="356">
        <f>SUMIFS('PRODUITS  struct région'!$AR$5:$AR$41,'PRODUITS  struct région'!$A$5:$A$41,P22)</f>
        <v>0</v>
      </c>
      <c r="T22" s="214"/>
      <c r="U22" s="188"/>
      <c r="V22" s="214"/>
      <c r="W22" s="188"/>
      <c r="X22" s="214"/>
      <c r="Y22" s="188"/>
      <c r="Z22" s="214"/>
      <c r="AA22" s="188"/>
      <c r="AB22" s="214"/>
      <c r="AC22" s="188"/>
      <c r="AD22" s="215"/>
    </row>
    <row r="23" spans="1:30" x14ac:dyDescent="0.2">
      <c r="A23" s="312">
        <v>6150000</v>
      </c>
      <c r="B23" s="313" t="s">
        <v>24</v>
      </c>
      <c r="C23" s="206">
        <f t="shared" si="1"/>
        <v>0</v>
      </c>
      <c r="D23" s="311">
        <f>SUMIFS('CHARGES struct région'!$AR$5:$AR$60,'CHARGES struct région'!$A$5:$A$60,A23)</f>
        <v>0</v>
      </c>
      <c r="E23" s="187"/>
      <c r="F23" s="188"/>
      <c r="G23" s="187"/>
      <c r="H23" s="188"/>
      <c r="I23" s="187"/>
      <c r="J23" s="188"/>
      <c r="K23" s="187"/>
      <c r="L23" s="188"/>
      <c r="M23" s="187"/>
      <c r="N23" s="188"/>
      <c r="O23" s="187"/>
      <c r="P23" s="327">
        <v>7414000</v>
      </c>
      <c r="Q23" s="313" t="s">
        <v>74</v>
      </c>
      <c r="R23" s="229">
        <f t="shared" si="4"/>
        <v>0</v>
      </c>
      <c r="S23" s="356">
        <f>SUMIFS('PRODUITS  struct région'!$AR$5:$AR$41,'PRODUITS  struct région'!$A$5:$A$41,P23)</f>
        <v>0</v>
      </c>
      <c r="T23" s="214"/>
      <c r="U23" s="188"/>
      <c r="V23" s="214"/>
      <c r="W23" s="188"/>
      <c r="X23" s="214"/>
      <c r="Y23" s="188"/>
      <c r="Z23" s="214"/>
      <c r="AA23" s="188"/>
      <c r="AB23" s="214"/>
      <c r="AC23" s="188"/>
      <c r="AD23" s="215"/>
    </row>
    <row r="24" spans="1:30" x14ac:dyDescent="0.2">
      <c r="A24" s="312">
        <v>6160000</v>
      </c>
      <c r="B24" s="313" t="s">
        <v>25</v>
      </c>
      <c r="C24" s="206">
        <f t="shared" si="1"/>
        <v>0</v>
      </c>
      <c r="D24" s="311">
        <f>SUMIFS('CHARGES struct région'!$AR$5:$AR$60,'CHARGES struct région'!$A$5:$A$60,A24)</f>
        <v>0</v>
      </c>
      <c r="E24" s="187"/>
      <c r="F24" s="188"/>
      <c r="G24" s="187"/>
      <c r="H24" s="188"/>
      <c r="I24" s="187"/>
      <c r="J24" s="188"/>
      <c r="K24" s="187"/>
      <c r="L24" s="188"/>
      <c r="M24" s="187"/>
      <c r="N24" s="188"/>
      <c r="O24" s="187"/>
      <c r="P24" s="327">
        <v>7414009</v>
      </c>
      <c r="Q24" s="313" t="s">
        <v>118</v>
      </c>
      <c r="R24" s="229">
        <f t="shared" si="4"/>
        <v>0</v>
      </c>
      <c r="S24" s="356">
        <f>SUMIFS('PRODUITS  struct région'!$AR$5:$AR$41,'PRODUITS  struct région'!$A$5:$A$41,P24)</f>
        <v>0</v>
      </c>
      <c r="T24" s="214"/>
      <c r="U24" s="188"/>
      <c r="V24" s="214"/>
      <c r="W24" s="188"/>
      <c r="X24" s="214"/>
      <c r="Y24" s="188"/>
      <c r="Z24" s="214"/>
      <c r="AA24" s="188"/>
      <c r="AB24" s="214"/>
      <c r="AC24" s="188"/>
      <c r="AD24" s="215"/>
    </row>
    <row r="25" spans="1:30" ht="15.75" customHeight="1" x14ac:dyDescent="0.2">
      <c r="A25" s="312">
        <v>6180000</v>
      </c>
      <c r="B25" s="313" t="s">
        <v>26</v>
      </c>
      <c r="C25" s="206">
        <f t="shared" si="1"/>
        <v>0</v>
      </c>
      <c r="D25" s="311">
        <f>SUMIFS('CHARGES struct région'!$AR$5:$AR$60,'CHARGES struct région'!$A$5:$A$60,A25)</f>
        <v>0</v>
      </c>
      <c r="E25" s="187"/>
      <c r="F25" s="188"/>
      <c r="G25" s="187"/>
      <c r="H25" s="188"/>
      <c r="I25" s="187"/>
      <c r="J25" s="188"/>
      <c r="K25" s="187"/>
      <c r="L25" s="188"/>
      <c r="M25" s="187"/>
      <c r="N25" s="188"/>
      <c r="O25" s="187"/>
      <c r="P25" s="327">
        <v>7415000</v>
      </c>
      <c r="Q25" s="313" t="s">
        <v>75</v>
      </c>
      <c r="R25" s="229">
        <f t="shared" si="4"/>
        <v>0</v>
      </c>
      <c r="S25" s="356">
        <f>SUMIFS('PRODUITS  struct région'!$AR$5:$AR$41,'PRODUITS  struct région'!$A$5:$A$41,P25)</f>
        <v>0</v>
      </c>
      <c r="T25" s="214"/>
      <c r="U25" s="188"/>
      <c r="V25" s="214"/>
      <c r="W25" s="188"/>
      <c r="X25" s="214"/>
      <c r="Y25" s="188"/>
      <c r="Z25" s="214"/>
      <c r="AA25" s="188"/>
      <c r="AB25" s="214"/>
      <c r="AC25" s="188"/>
      <c r="AD25" s="215"/>
    </row>
    <row r="26" spans="1:30" ht="13.5" customHeight="1" x14ac:dyDescent="0.2">
      <c r="A26" s="312">
        <v>6180009</v>
      </c>
      <c r="B26" s="313" t="s">
        <v>27</v>
      </c>
      <c r="C26" s="206">
        <f t="shared" si="1"/>
        <v>0</v>
      </c>
      <c r="D26" s="311">
        <f>SUMIFS('CHARGES struct région'!$AR$5:$AR$60,'CHARGES struct région'!$A$5:$A$60,A26)</f>
        <v>0</v>
      </c>
      <c r="E26" s="191"/>
      <c r="F26" s="192"/>
      <c r="G26" s="191"/>
      <c r="H26" s="192"/>
      <c r="I26" s="191"/>
      <c r="J26" s="192"/>
      <c r="K26" s="191"/>
      <c r="L26" s="192"/>
      <c r="M26" s="191"/>
      <c r="N26" s="192"/>
      <c r="O26" s="191"/>
      <c r="P26" s="327">
        <v>7416000</v>
      </c>
      <c r="Q26" s="313" t="s">
        <v>76</v>
      </c>
      <c r="R26" s="229">
        <f t="shared" si="4"/>
        <v>0</v>
      </c>
      <c r="S26" s="356">
        <f>SUMIFS('PRODUITS  struct région'!$AR$5:$AR$41,'PRODUITS  struct région'!$A$5:$A$41,P26)</f>
        <v>0</v>
      </c>
      <c r="T26" s="220"/>
      <c r="U26" s="192"/>
      <c r="V26" s="220"/>
      <c r="W26" s="192"/>
      <c r="X26" s="220"/>
      <c r="Y26" s="192"/>
      <c r="Z26" s="220"/>
      <c r="AA26" s="192"/>
      <c r="AB26" s="220"/>
      <c r="AC26" s="192"/>
      <c r="AD26" s="221"/>
    </row>
    <row r="27" spans="1:30" ht="12.75" thickBot="1" x14ac:dyDescent="0.25">
      <c r="A27" s="314">
        <v>6183000</v>
      </c>
      <c r="B27" s="315" t="s">
        <v>28</v>
      </c>
      <c r="C27" s="207">
        <f t="shared" si="1"/>
        <v>0</v>
      </c>
      <c r="D27" s="311">
        <f>SUMIFS('CHARGES struct région'!$AR$5:$AR$60,'CHARGES struct région'!$A$5:$A$60,A27)</f>
        <v>0</v>
      </c>
      <c r="E27" s="189"/>
      <c r="F27" s="190"/>
      <c r="G27" s="189"/>
      <c r="H27" s="190"/>
      <c r="I27" s="189"/>
      <c r="J27" s="190"/>
      <c r="K27" s="189"/>
      <c r="L27" s="190"/>
      <c r="M27" s="189"/>
      <c r="N27" s="190"/>
      <c r="O27" s="189"/>
      <c r="P27" s="327">
        <v>7470000</v>
      </c>
      <c r="Q27" s="313" t="s">
        <v>86</v>
      </c>
      <c r="R27" s="229">
        <f t="shared" si="4"/>
        <v>0</v>
      </c>
      <c r="S27" s="357">
        <f>SUMIFS('PRODUITS  struct région'!$AR$5:$AR$41,'PRODUITS  struct région'!$A$5:$A$41,P27)</f>
        <v>0</v>
      </c>
      <c r="T27" s="214"/>
      <c r="U27" s="188"/>
      <c r="V27" s="214"/>
      <c r="W27" s="188"/>
      <c r="X27" s="214"/>
      <c r="Y27" s="188"/>
      <c r="Z27" s="214"/>
      <c r="AA27" s="188"/>
      <c r="AB27" s="214"/>
      <c r="AC27" s="188"/>
      <c r="AD27" s="215"/>
    </row>
    <row r="28" spans="1:30" ht="12.75" thickBot="1" x14ac:dyDescent="0.25">
      <c r="A28" s="306">
        <v>62</v>
      </c>
      <c r="B28" s="307" t="s">
        <v>29</v>
      </c>
      <c r="C28" s="181">
        <f t="shared" si="1"/>
        <v>0</v>
      </c>
      <c r="D28" s="201">
        <f t="shared" ref="D28:O28" si="7">SUM(D29:D36)</f>
        <v>0</v>
      </c>
      <c r="E28" s="246">
        <f t="shared" si="7"/>
        <v>0</v>
      </c>
      <c r="F28" s="201">
        <f t="shared" si="7"/>
        <v>0</v>
      </c>
      <c r="G28" s="246">
        <f t="shared" si="7"/>
        <v>0</v>
      </c>
      <c r="H28" s="201">
        <f t="shared" si="7"/>
        <v>0</v>
      </c>
      <c r="I28" s="246">
        <f t="shared" si="7"/>
        <v>0</v>
      </c>
      <c r="J28" s="201">
        <f t="shared" si="7"/>
        <v>0</v>
      </c>
      <c r="K28" s="246">
        <f t="shared" si="7"/>
        <v>0</v>
      </c>
      <c r="L28" s="201">
        <f t="shared" si="7"/>
        <v>0</v>
      </c>
      <c r="M28" s="246">
        <f t="shared" si="7"/>
        <v>0</v>
      </c>
      <c r="N28" s="201">
        <f t="shared" si="7"/>
        <v>0</v>
      </c>
      <c r="O28" s="246">
        <f t="shared" si="7"/>
        <v>0</v>
      </c>
      <c r="P28" s="327">
        <v>7480000</v>
      </c>
      <c r="Q28" s="313" t="s">
        <v>77</v>
      </c>
      <c r="R28" s="229">
        <f t="shared" si="4"/>
        <v>0</v>
      </c>
      <c r="S28" s="357">
        <f>SUMIFS('PRODUITS  struct région'!$AR$5:$AR$41,'PRODUITS  struct région'!$A$5:$A$41,P28)</f>
        <v>0</v>
      </c>
      <c r="T28" s="214"/>
      <c r="U28" s="188"/>
      <c r="V28" s="214"/>
      <c r="W28" s="188"/>
      <c r="X28" s="214"/>
      <c r="Y28" s="188"/>
      <c r="Z28" s="214"/>
      <c r="AA28" s="188"/>
      <c r="AB28" s="214"/>
      <c r="AC28" s="188"/>
      <c r="AD28" s="215"/>
    </row>
    <row r="29" spans="1:30" x14ac:dyDescent="0.2">
      <c r="A29" s="316">
        <v>6226000</v>
      </c>
      <c r="B29" s="317" t="s">
        <v>30</v>
      </c>
      <c r="C29" s="205">
        <f t="shared" si="1"/>
        <v>0</v>
      </c>
      <c r="D29" s="311">
        <f>SUMIFS('CHARGES struct région'!$AR$5:$AR$60,'CHARGES struct région'!$A$5:$A$60,A29)</f>
        <v>0</v>
      </c>
      <c r="E29" s="185"/>
      <c r="F29" s="186"/>
      <c r="G29" s="185"/>
      <c r="H29" s="186"/>
      <c r="I29" s="185"/>
      <c r="J29" s="186"/>
      <c r="K29" s="185"/>
      <c r="L29" s="186"/>
      <c r="M29" s="185"/>
      <c r="N29" s="186"/>
      <c r="O29" s="185"/>
      <c r="P29" s="327"/>
      <c r="Q29" s="328"/>
      <c r="R29" s="229">
        <f t="shared" si="4"/>
        <v>0</v>
      </c>
      <c r="S29" s="357">
        <f>SUMIFS('PRODUITS  struct région'!$AR$5:$AR$41,'PRODUITS  struct région'!$A$5:$A$41,P29)</f>
        <v>0</v>
      </c>
      <c r="T29" s="214"/>
      <c r="U29" s="188"/>
      <c r="V29" s="214"/>
      <c r="W29" s="188"/>
      <c r="X29" s="214"/>
      <c r="Y29" s="188"/>
      <c r="Z29" s="214"/>
      <c r="AA29" s="188"/>
      <c r="AB29" s="214"/>
      <c r="AC29" s="188"/>
      <c r="AD29" s="215"/>
    </row>
    <row r="30" spans="1:30" ht="12.75" x14ac:dyDescent="0.2">
      <c r="A30" s="312">
        <v>6230000</v>
      </c>
      <c r="B30" s="313" t="s">
        <v>31</v>
      </c>
      <c r="C30" s="206">
        <f t="shared" si="1"/>
        <v>0</v>
      </c>
      <c r="D30" s="311">
        <f>SUMIFS('CHARGES struct région'!$AR$5:$AR$60,'CHARGES struct région'!$A$5:$A$60,A30)</f>
        <v>0</v>
      </c>
      <c r="E30" s="187"/>
      <c r="F30" s="188"/>
      <c r="G30" s="187"/>
      <c r="H30" s="188"/>
      <c r="I30" s="187"/>
      <c r="J30" s="188"/>
      <c r="K30" s="187"/>
      <c r="L30" s="188"/>
      <c r="M30" s="187"/>
      <c r="N30" s="188"/>
      <c r="O30" s="187"/>
      <c r="P30" s="327"/>
      <c r="Q30" s="358"/>
      <c r="R30" s="229">
        <f t="shared" si="4"/>
        <v>0</v>
      </c>
      <c r="S30" s="357">
        <f>SUMIFS('PRODUITS  struct région'!$AR$5:$AR$41,'PRODUITS  struct région'!$A$5:$A$41,P30)</f>
        <v>0</v>
      </c>
      <c r="T30" s="214"/>
      <c r="U30" s="188"/>
      <c r="V30" s="214"/>
      <c r="W30" s="188"/>
      <c r="X30" s="214"/>
      <c r="Y30" s="188"/>
      <c r="Z30" s="214"/>
      <c r="AA30" s="188"/>
      <c r="AB30" s="214"/>
      <c r="AC30" s="188"/>
      <c r="AD30" s="215"/>
    </row>
    <row r="31" spans="1:30" ht="12.75" x14ac:dyDescent="0.2">
      <c r="A31" s="312">
        <v>6230009</v>
      </c>
      <c r="B31" s="313" t="s">
        <v>32</v>
      </c>
      <c r="C31" s="206">
        <f t="shared" si="1"/>
        <v>0</v>
      </c>
      <c r="D31" s="311">
        <f>SUMIFS('CHARGES struct région'!$AR$5:$AR$60,'CHARGES struct région'!$A$5:$A$60,A31)</f>
        <v>0</v>
      </c>
      <c r="E31" s="187"/>
      <c r="F31" s="188"/>
      <c r="G31" s="187"/>
      <c r="H31" s="188"/>
      <c r="I31" s="187"/>
      <c r="J31" s="188"/>
      <c r="K31" s="187"/>
      <c r="L31" s="188"/>
      <c r="M31" s="187"/>
      <c r="N31" s="188"/>
      <c r="O31" s="187"/>
      <c r="P31" s="327"/>
      <c r="Q31" s="358"/>
      <c r="R31" s="229">
        <f t="shared" si="4"/>
        <v>0</v>
      </c>
      <c r="S31" s="357">
        <f>SUMIFS('PRODUITS  struct région'!$AR$5:$AR$41,'PRODUITS  struct région'!$A$5:$A$41,P31)</f>
        <v>0</v>
      </c>
      <c r="T31" s="214"/>
      <c r="U31" s="188"/>
      <c r="V31" s="214"/>
      <c r="W31" s="188"/>
      <c r="X31" s="214"/>
      <c r="Y31" s="188"/>
      <c r="Z31" s="214"/>
      <c r="AA31" s="188"/>
      <c r="AB31" s="214"/>
      <c r="AC31" s="188"/>
      <c r="AD31" s="215"/>
    </row>
    <row r="32" spans="1:30" x14ac:dyDescent="0.2">
      <c r="A32" s="312">
        <v>6240000</v>
      </c>
      <c r="B32" s="313" t="s">
        <v>33</v>
      </c>
      <c r="C32" s="206">
        <f t="shared" si="1"/>
        <v>0</v>
      </c>
      <c r="D32" s="311">
        <f>SUMIFS('CHARGES struct région'!$AR$5:$AR$60,'CHARGES struct région'!$A$5:$A$60,A32)</f>
        <v>0</v>
      </c>
      <c r="E32" s="187"/>
      <c r="F32" s="188"/>
      <c r="G32" s="187"/>
      <c r="H32" s="188"/>
      <c r="I32" s="187"/>
      <c r="J32" s="188"/>
      <c r="K32" s="187"/>
      <c r="L32" s="188"/>
      <c r="M32" s="187"/>
      <c r="N32" s="188"/>
      <c r="O32" s="187"/>
      <c r="P32" s="327"/>
      <c r="Q32" s="328"/>
      <c r="R32" s="229">
        <f t="shared" si="4"/>
        <v>0</v>
      </c>
      <c r="S32" s="357">
        <f>SUMIFS('PRODUITS  struct région'!$AR$5:$AR$41,'PRODUITS  struct région'!$A$5:$A$41,P32)</f>
        <v>0</v>
      </c>
      <c r="T32" s="214"/>
      <c r="U32" s="188"/>
      <c r="V32" s="214"/>
      <c r="W32" s="188"/>
      <c r="X32" s="214"/>
      <c r="Y32" s="188"/>
      <c r="Z32" s="214"/>
      <c r="AA32" s="188"/>
      <c r="AB32" s="214"/>
      <c r="AC32" s="188"/>
      <c r="AD32" s="215"/>
    </row>
    <row r="33" spans="1:30" ht="15.75" customHeight="1" x14ac:dyDescent="0.2">
      <c r="A33" s="312">
        <v>6250000</v>
      </c>
      <c r="B33" s="313" t="s">
        <v>34</v>
      </c>
      <c r="C33" s="206">
        <f t="shared" si="1"/>
        <v>0</v>
      </c>
      <c r="D33" s="311">
        <f>SUMIFS('CHARGES struct région'!$AR$5:$AR$60,'CHARGES struct région'!$A$5:$A$60,A33)</f>
        <v>0</v>
      </c>
      <c r="E33" s="187"/>
      <c r="F33" s="188"/>
      <c r="G33" s="187"/>
      <c r="H33" s="188"/>
      <c r="I33" s="187"/>
      <c r="J33" s="188"/>
      <c r="K33" s="187"/>
      <c r="L33" s="188"/>
      <c r="M33" s="187"/>
      <c r="N33" s="188"/>
      <c r="O33" s="187"/>
      <c r="P33" s="327"/>
      <c r="Q33" s="358"/>
      <c r="R33" s="229">
        <f t="shared" si="4"/>
        <v>0</v>
      </c>
      <c r="S33" s="357">
        <f>SUMIFS('PRODUITS  struct région'!$AR$5:$AR$41,'PRODUITS  struct région'!$A$5:$A$41,P33)</f>
        <v>0</v>
      </c>
      <c r="T33" s="214"/>
      <c r="U33" s="188"/>
      <c r="V33" s="214"/>
      <c r="W33" s="188"/>
      <c r="X33" s="214"/>
      <c r="Y33" s="188"/>
      <c r="Z33" s="214"/>
      <c r="AA33" s="188"/>
      <c r="AB33" s="214"/>
      <c r="AC33" s="188"/>
      <c r="AD33" s="215"/>
    </row>
    <row r="34" spans="1:30" ht="15.75" customHeight="1" x14ac:dyDescent="0.2">
      <c r="A34" s="312">
        <v>6260000</v>
      </c>
      <c r="B34" s="313" t="s">
        <v>35</v>
      </c>
      <c r="C34" s="206">
        <f t="shared" si="1"/>
        <v>0</v>
      </c>
      <c r="D34" s="311">
        <f>SUMIFS('CHARGES struct région'!$AR$5:$AR$60,'CHARGES struct région'!$A$5:$A$60,A34)</f>
        <v>0</v>
      </c>
      <c r="E34" s="191"/>
      <c r="F34" s="192"/>
      <c r="G34" s="191"/>
      <c r="H34" s="192"/>
      <c r="I34" s="191"/>
      <c r="J34" s="192"/>
      <c r="K34" s="191"/>
      <c r="L34" s="192"/>
      <c r="M34" s="191"/>
      <c r="N34" s="192"/>
      <c r="O34" s="191"/>
      <c r="P34" s="327"/>
      <c r="Q34" s="328"/>
      <c r="R34" s="229">
        <f t="shared" si="4"/>
        <v>0</v>
      </c>
      <c r="S34" s="359">
        <f>SUMIFS('PRODUITS  struct région'!$AR$5:$AR$41,'PRODUITS  struct région'!$A$5:$A$41,P34)</f>
        <v>0</v>
      </c>
      <c r="T34" s="220"/>
      <c r="U34" s="192"/>
      <c r="V34" s="220"/>
      <c r="W34" s="192"/>
      <c r="X34" s="220"/>
      <c r="Y34" s="192"/>
      <c r="Z34" s="220"/>
      <c r="AA34" s="192"/>
      <c r="AB34" s="220"/>
      <c r="AC34" s="192"/>
      <c r="AD34" s="221"/>
    </row>
    <row r="35" spans="1:30" ht="15.75" customHeight="1" x14ac:dyDescent="0.2">
      <c r="A35" s="312">
        <v>6270000</v>
      </c>
      <c r="B35" s="313" t="s">
        <v>36</v>
      </c>
      <c r="C35" s="206">
        <f t="shared" si="1"/>
        <v>0</v>
      </c>
      <c r="D35" s="311">
        <f>SUMIFS('CHARGES struct région'!$AR$5:$AR$60,'CHARGES struct région'!$A$5:$A$60,A35)</f>
        <v>0</v>
      </c>
      <c r="E35" s="187"/>
      <c r="F35" s="188"/>
      <c r="G35" s="187"/>
      <c r="H35" s="188"/>
      <c r="I35" s="187"/>
      <c r="J35" s="188"/>
      <c r="K35" s="187"/>
      <c r="L35" s="188"/>
      <c r="M35" s="187"/>
      <c r="N35" s="188"/>
      <c r="O35" s="187"/>
      <c r="P35" s="327"/>
      <c r="Q35" s="328"/>
      <c r="R35" s="229">
        <f t="shared" si="4"/>
        <v>0</v>
      </c>
      <c r="S35" s="357">
        <f>SUMIFS('PRODUITS  struct région'!$AR$5:$AR$41,'PRODUITS  struct région'!$A$5:$A$41,P35)</f>
        <v>0</v>
      </c>
      <c r="T35" s="214"/>
      <c r="U35" s="188"/>
      <c r="V35" s="214"/>
      <c r="W35" s="188"/>
      <c r="X35" s="214"/>
      <c r="Y35" s="188"/>
      <c r="Z35" s="214"/>
      <c r="AA35" s="188"/>
      <c r="AB35" s="214"/>
      <c r="AC35" s="188"/>
      <c r="AD35" s="215"/>
    </row>
    <row r="36" spans="1:30" ht="15.75" customHeight="1" thickBot="1" x14ac:dyDescent="0.25">
      <c r="A36" s="314">
        <v>6280000</v>
      </c>
      <c r="B36" s="315" t="s">
        <v>37</v>
      </c>
      <c r="C36" s="207">
        <f t="shared" si="1"/>
        <v>0</v>
      </c>
      <c r="D36" s="311">
        <f>SUMIFS('CHARGES struct région'!$AR$5:$AR$60,'CHARGES struct région'!$A$5:$A$60,A36)</f>
        <v>0</v>
      </c>
      <c r="E36" s="193"/>
      <c r="F36" s="194"/>
      <c r="G36" s="193"/>
      <c r="H36" s="194"/>
      <c r="I36" s="193"/>
      <c r="J36" s="194"/>
      <c r="K36" s="193"/>
      <c r="L36" s="194"/>
      <c r="M36" s="193"/>
      <c r="N36" s="194"/>
      <c r="O36" s="193"/>
      <c r="P36" s="327"/>
      <c r="Q36" s="328"/>
      <c r="R36" s="229">
        <f t="shared" si="4"/>
        <v>0</v>
      </c>
      <c r="S36" s="359">
        <f>SUMIFS('PRODUITS  struct région'!$AR$5:$AR$41,'PRODUITS  struct région'!$A$5:$A$41,P36)</f>
        <v>0</v>
      </c>
      <c r="T36" s="220"/>
      <c r="U36" s="192"/>
      <c r="V36" s="220"/>
      <c r="W36" s="192"/>
      <c r="X36" s="220"/>
      <c r="Y36" s="192"/>
      <c r="Z36" s="220"/>
      <c r="AA36" s="192"/>
      <c r="AB36" s="220"/>
      <c r="AC36" s="192"/>
      <c r="AD36" s="221"/>
    </row>
    <row r="37" spans="1:30" ht="12.75" thickBot="1" x14ac:dyDescent="0.25">
      <c r="A37" s="306">
        <v>63</v>
      </c>
      <c r="B37" s="307" t="s">
        <v>38</v>
      </c>
      <c r="C37" s="181">
        <f t="shared" si="1"/>
        <v>0</v>
      </c>
      <c r="D37" s="201">
        <f t="shared" ref="D37:O37" si="8">D38</f>
        <v>0</v>
      </c>
      <c r="E37" s="246">
        <f t="shared" si="8"/>
        <v>0</v>
      </c>
      <c r="F37" s="201">
        <f t="shared" si="8"/>
        <v>0</v>
      </c>
      <c r="G37" s="246">
        <f t="shared" si="8"/>
        <v>0</v>
      </c>
      <c r="H37" s="201">
        <f t="shared" si="8"/>
        <v>0</v>
      </c>
      <c r="I37" s="246">
        <f t="shared" si="8"/>
        <v>0</v>
      </c>
      <c r="J37" s="201">
        <f t="shared" si="8"/>
        <v>0</v>
      </c>
      <c r="K37" s="246">
        <f t="shared" si="8"/>
        <v>0</v>
      </c>
      <c r="L37" s="201">
        <f t="shared" si="8"/>
        <v>0</v>
      </c>
      <c r="M37" s="246">
        <f t="shared" si="8"/>
        <v>0</v>
      </c>
      <c r="N37" s="201">
        <f t="shared" si="8"/>
        <v>0</v>
      </c>
      <c r="O37" s="246">
        <f t="shared" si="8"/>
        <v>0</v>
      </c>
      <c r="P37" s="327"/>
      <c r="Q37" s="328"/>
      <c r="R37" s="229">
        <f t="shared" si="4"/>
        <v>0</v>
      </c>
      <c r="S37" s="357">
        <f>SUMIFS('PRODUITS  struct région'!$AR$5:$AR$41,'PRODUITS  struct région'!$A$5:$A$41,P37)</f>
        <v>0</v>
      </c>
      <c r="T37" s="214"/>
      <c r="U37" s="188"/>
      <c r="V37" s="214"/>
      <c r="W37" s="188"/>
      <c r="X37" s="214"/>
      <c r="Y37" s="188"/>
      <c r="Z37" s="214"/>
      <c r="AA37" s="188"/>
      <c r="AB37" s="214"/>
      <c r="AC37" s="188"/>
      <c r="AD37" s="215"/>
    </row>
    <row r="38" spans="1:30" ht="15.75" customHeight="1" thickBot="1" x14ac:dyDescent="0.25">
      <c r="A38" s="318">
        <v>6370000</v>
      </c>
      <c r="B38" s="319" t="s">
        <v>39</v>
      </c>
      <c r="C38" s="181">
        <f t="shared" si="1"/>
        <v>0</v>
      </c>
      <c r="D38" s="320">
        <f>SUMIFS('CHARGES struct région'!$AR$5:$AR$60,'CHARGES struct région'!$A$5:$A$60,A38)</f>
        <v>0</v>
      </c>
      <c r="E38" s="195"/>
      <c r="F38" s="196"/>
      <c r="G38" s="195"/>
      <c r="H38" s="196"/>
      <c r="I38" s="195"/>
      <c r="J38" s="196"/>
      <c r="K38" s="195"/>
      <c r="L38" s="196"/>
      <c r="M38" s="195"/>
      <c r="N38" s="196"/>
      <c r="O38" s="195"/>
      <c r="P38" s="327"/>
      <c r="Q38" s="328"/>
      <c r="R38" s="229">
        <f t="shared" ref="R38:R39" si="9">SUM(S38:AD38)</f>
        <v>0</v>
      </c>
      <c r="S38" s="357">
        <f>SUMIFS('PRODUITS  struct région'!$AR$5:$AR$41,'PRODUITS  struct région'!$A$5:$A$41,P38)</f>
        <v>0</v>
      </c>
      <c r="T38" s="214"/>
      <c r="U38" s="188"/>
      <c r="V38" s="214"/>
      <c r="W38" s="188"/>
      <c r="X38" s="214"/>
      <c r="Y38" s="188"/>
      <c r="Z38" s="214"/>
      <c r="AA38" s="188"/>
      <c r="AB38" s="214"/>
      <c r="AC38" s="188"/>
      <c r="AD38" s="215"/>
    </row>
    <row r="39" spans="1:30" ht="15.75" customHeight="1" thickBot="1" x14ac:dyDescent="0.25">
      <c r="A39" s="306">
        <v>64</v>
      </c>
      <c r="B39" s="307" t="s">
        <v>40</v>
      </c>
      <c r="C39" s="181">
        <f>SUM(D39:O39)</f>
        <v>0</v>
      </c>
      <c r="D39" s="201">
        <f>SUM(D40:D44)</f>
        <v>0</v>
      </c>
      <c r="E39" s="246">
        <f>SUM(E40:E44)</f>
        <v>0</v>
      </c>
      <c r="F39" s="201">
        <f t="shared" ref="F39:O39" si="10">SUM(F40:F44)</f>
        <v>0</v>
      </c>
      <c r="G39" s="246">
        <f t="shared" si="10"/>
        <v>0</v>
      </c>
      <c r="H39" s="201">
        <f t="shared" si="10"/>
        <v>0</v>
      </c>
      <c r="I39" s="246">
        <f t="shared" si="10"/>
        <v>0</v>
      </c>
      <c r="J39" s="201">
        <f t="shared" si="10"/>
        <v>0</v>
      </c>
      <c r="K39" s="246">
        <f t="shared" si="10"/>
        <v>0</v>
      </c>
      <c r="L39" s="201">
        <f t="shared" si="10"/>
        <v>0</v>
      </c>
      <c r="M39" s="246">
        <f t="shared" si="10"/>
        <v>0</v>
      </c>
      <c r="N39" s="201">
        <f t="shared" si="10"/>
        <v>0</v>
      </c>
      <c r="O39" s="246">
        <f t="shared" si="10"/>
        <v>0</v>
      </c>
      <c r="P39" s="327"/>
      <c r="Q39" s="328"/>
      <c r="R39" s="229">
        <f t="shared" si="9"/>
        <v>0</v>
      </c>
      <c r="S39" s="357">
        <f>SUMIFS('PRODUITS  struct région'!$AR$5:$AR$41,'PRODUITS  struct région'!$A$5:$A$41,P39)</f>
        <v>0</v>
      </c>
      <c r="T39" s="214"/>
      <c r="U39" s="188"/>
      <c r="V39" s="214"/>
      <c r="W39" s="188"/>
      <c r="X39" s="214"/>
      <c r="Y39" s="188"/>
      <c r="Z39" s="214"/>
      <c r="AA39" s="188"/>
      <c r="AB39" s="214"/>
      <c r="AC39" s="188"/>
      <c r="AD39" s="215"/>
    </row>
    <row r="40" spans="1:30" ht="12.75" customHeight="1" x14ac:dyDescent="0.2">
      <c r="A40" s="309">
        <v>6410009</v>
      </c>
      <c r="B40" s="310" t="s">
        <v>41</v>
      </c>
      <c r="C40" s="205">
        <f t="shared" si="1"/>
        <v>0</v>
      </c>
      <c r="D40" s="321">
        <f>SUMIFS('CHARGES struct région'!$AR$5:$AR$60,'CHARGES struct région'!$A$5:$A$60,A40)</f>
        <v>0</v>
      </c>
      <c r="E40" s="197"/>
      <c r="F40" s="198"/>
      <c r="G40" s="197"/>
      <c r="H40" s="198"/>
      <c r="I40" s="197"/>
      <c r="J40" s="198"/>
      <c r="K40" s="197"/>
      <c r="L40" s="198"/>
      <c r="M40" s="197"/>
      <c r="N40" s="198"/>
      <c r="O40" s="197"/>
      <c r="P40" s="327"/>
      <c r="Q40" s="328"/>
      <c r="R40" s="229">
        <f t="shared" si="4"/>
        <v>0</v>
      </c>
      <c r="S40" s="357">
        <f>SUMIFS('PRODUITS  struct région'!$AR$5:$AR$41,'PRODUITS  struct région'!$A$5:$A$41,P40)</f>
        <v>0</v>
      </c>
      <c r="T40" s="214"/>
      <c r="U40" s="188"/>
      <c r="V40" s="214"/>
      <c r="W40" s="188"/>
      <c r="X40" s="214"/>
      <c r="Y40" s="188"/>
      <c r="Z40" s="214"/>
      <c r="AA40" s="188"/>
      <c r="AB40" s="214"/>
      <c r="AC40" s="188"/>
      <c r="AD40" s="215"/>
    </row>
    <row r="41" spans="1:30" ht="12.75" customHeight="1" x14ac:dyDescent="0.2">
      <c r="A41" s="318">
        <v>6411009</v>
      </c>
      <c r="B41" s="319" t="s">
        <v>121</v>
      </c>
      <c r="C41" s="240">
        <f t="shared" si="1"/>
        <v>0</v>
      </c>
      <c r="D41" s="321">
        <f>SUMIFS('CHARGES struct région'!$AR$5:$AR$60,'CHARGES struct région'!$A$5:$A$60,A41)</f>
        <v>0</v>
      </c>
      <c r="E41" s="197"/>
      <c r="F41" s="198"/>
      <c r="G41" s="197"/>
      <c r="H41" s="198"/>
      <c r="I41" s="197"/>
      <c r="J41" s="198"/>
      <c r="K41" s="197"/>
      <c r="L41" s="198"/>
      <c r="M41" s="197"/>
      <c r="N41" s="198"/>
      <c r="O41" s="197"/>
      <c r="P41" s="327"/>
      <c r="Q41" s="328"/>
      <c r="R41" s="229">
        <f t="shared" si="4"/>
        <v>0</v>
      </c>
      <c r="S41" s="357">
        <f>SUMIFS('PRODUITS  struct région'!$AR$5:$AR$41,'PRODUITS  struct région'!$A$5:$A$41,P41)</f>
        <v>0</v>
      </c>
      <c r="T41" s="214"/>
      <c r="U41" s="188"/>
      <c r="V41" s="214"/>
      <c r="W41" s="188"/>
      <c r="X41" s="214"/>
      <c r="Y41" s="188"/>
      <c r="Z41" s="214"/>
      <c r="AA41" s="188"/>
      <c r="AB41" s="214"/>
      <c r="AC41" s="188"/>
      <c r="AD41" s="215"/>
    </row>
    <row r="42" spans="1:30" ht="12.75" customHeight="1" x14ac:dyDescent="0.2">
      <c r="A42" s="322">
        <v>6450009</v>
      </c>
      <c r="B42" s="323" t="s">
        <v>122</v>
      </c>
      <c r="C42" s="206">
        <f t="shared" si="1"/>
        <v>0</v>
      </c>
      <c r="D42" s="321">
        <f>SUMIFS('CHARGES struct région'!$AR$5:$AR$60,'CHARGES struct région'!$A$5:$A$60,A42)</f>
        <v>0</v>
      </c>
      <c r="E42" s="187"/>
      <c r="F42" s="188"/>
      <c r="G42" s="187"/>
      <c r="H42" s="188"/>
      <c r="I42" s="187"/>
      <c r="J42" s="188"/>
      <c r="K42" s="187"/>
      <c r="L42" s="188"/>
      <c r="M42" s="187"/>
      <c r="N42" s="188"/>
      <c r="O42" s="187"/>
      <c r="P42" s="327"/>
      <c r="Q42" s="328"/>
      <c r="R42" s="229">
        <f t="shared" si="4"/>
        <v>0</v>
      </c>
      <c r="S42" s="359">
        <f>SUMIFS('PRODUITS  struct région'!$AR$5:$AR$41,'PRODUITS  struct région'!$A$5:$A$41,P42)</f>
        <v>0</v>
      </c>
      <c r="T42" s="220"/>
      <c r="U42" s="192"/>
      <c r="V42" s="220"/>
      <c r="W42" s="192"/>
      <c r="X42" s="220"/>
      <c r="Y42" s="192"/>
      <c r="Z42" s="220"/>
      <c r="AA42" s="192"/>
      <c r="AB42" s="220"/>
      <c r="AC42" s="192"/>
      <c r="AD42" s="221"/>
    </row>
    <row r="43" spans="1:30" x14ac:dyDescent="0.2">
      <c r="A43" s="322">
        <v>6451009</v>
      </c>
      <c r="B43" s="323" t="s">
        <v>123</v>
      </c>
      <c r="C43" s="241">
        <f t="shared" si="1"/>
        <v>0</v>
      </c>
      <c r="D43" s="321">
        <f>SUMIFS('CHARGES struct région'!$AR$5:$AR$60,'CHARGES struct région'!$A$5:$A$60,A43)</f>
        <v>0</v>
      </c>
      <c r="E43" s="189"/>
      <c r="F43" s="190"/>
      <c r="G43" s="189"/>
      <c r="H43" s="190"/>
      <c r="I43" s="189"/>
      <c r="J43" s="190"/>
      <c r="K43" s="189"/>
      <c r="L43" s="190"/>
      <c r="M43" s="189"/>
      <c r="N43" s="190"/>
      <c r="O43" s="189"/>
      <c r="P43" s="324"/>
      <c r="Q43" s="352"/>
      <c r="R43" s="229">
        <f t="shared" si="4"/>
        <v>0</v>
      </c>
      <c r="S43" s="357">
        <f>SUMIFS('PRODUITS  struct région'!$AR$5:$AR$41,'PRODUITS  struct région'!$A$5:$A$41,P43)</f>
        <v>0</v>
      </c>
      <c r="T43" s="214"/>
      <c r="U43" s="188"/>
      <c r="V43" s="214"/>
      <c r="W43" s="188"/>
      <c r="X43" s="214"/>
      <c r="Y43" s="188"/>
      <c r="Z43" s="214"/>
      <c r="AA43" s="188"/>
      <c r="AB43" s="214"/>
      <c r="AC43" s="188"/>
      <c r="AD43" s="215"/>
    </row>
    <row r="44" spans="1:30" ht="14.25" customHeight="1" thickBot="1" x14ac:dyDescent="0.25">
      <c r="A44" s="324">
        <v>6480000</v>
      </c>
      <c r="B44" s="323" t="s">
        <v>126</v>
      </c>
      <c r="C44" s="207">
        <f t="shared" si="1"/>
        <v>0</v>
      </c>
      <c r="D44" s="321">
        <f>SUMIFS('CHARGES struct région'!$AR$5:$AR$60,'CHARGES struct région'!$A$5:$A$60,A44)</f>
        <v>0</v>
      </c>
      <c r="E44" s="189"/>
      <c r="F44" s="190"/>
      <c r="G44" s="189"/>
      <c r="H44" s="190"/>
      <c r="I44" s="189"/>
      <c r="J44" s="190"/>
      <c r="K44" s="189"/>
      <c r="L44" s="190"/>
      <c r="M44" s="189"/>
      <c r="N44" s="190"/>
      <c r="O44" s="189"/>
      <c r="P44" s="360"/>
      <c r="Q44" s="361"/>
      <c r="R44" s="230">
        <f t="shared" si="4"/>
        <v>0</v>
      </c>
      <c r="S44" s="362">
        <f>SUMIFS('PRODUITS  struct région'!$AR$5:$AR$41,'PRODUITS  struct région'!$A$5:$A$41,P44)</f>
        <v>0</v>
      </c>
      <c r="T44" s="216"/>
      <c r="U44" s="190"/>
      <c r="V44" s="216"/>
      <c r="W44" s="190"/>
      <c r="X44" s="216"/>
      <c r="Y44" s="190"/>
      <c r="Z44" s="216"/>
      <c r="AA44" s="190"/>
      <c r="AB44" s="216"/>
      <c r="AC44" s="190"/>
      <c r="AD44" s="217"/>
    </row>
    <row r="45" spans="1:30" ht="14.25" customHeight="1" thickBot="1" x14ac:dyDescent="0.25">
      <c r="A45" s="306">
        <v>65</v>
      </c>
      <c r="B45" s="307" t="s">
        <v>42</v>
      </c>
      <c r="C45" s="181">
        <f>SUM(D45:O45)</f>
        <v>0</v>
      </c>
      <c r="D45" s="201">
        <f>SUM(D46:D54)</f>
        <v>0</v>
      </c>
      <c r="E45" s="246">
        <f t="shared" ref="E45:O45" si="11">SUM(E46:E54)</f>
        <v>0</v>
      </c>
      <c r="F45" s="201">
        <f t="shared" si="11"/>
        <v>0</v>
      </c>
      <c r="G45" s="246">
        <f t="shared" si="11"/>
        <v>0</v>
      </c>
      <c r="H45" s="201">
        <f t="shared" si="11"/>
        <v>0</v>
      </c>
      <c r="I45" s="246">
        <f>SUM(I46:I54)</f>
        <v>0</v>
      </c>
      <c r="J45" s="201">
        <f t="shared" si="11"/>
        <v>0</v>
      </c>
      <c r="K45" s="246">
        <f t="shared" si="11"/>
        <v>0</v>
      </c>
      <c r="L45" s="201">
        <f t="shared" si="11"/>
        <v>0</v>
      </c>
      <c r="M45" s="246">
        <f t="shared" si="11"/>
        <v>0</v>
      </c>
      <c r="N45" s="201">
        <f t="shared" si="11"/>
        <v>0</v>
      </c>
      <c r="O45" s="246">
        <f t="shared" si="11"/>
        <v>0</v>
      </c>
      <c r="P45" s="333">
        <v>75</v>
      </c>
      <c r="Q45" s="349" t="s">
        <v>78</v>
      </c>
      <c r="R45" s="222">
        <f t="shared" si="4"/>
        <v>0</v>
      </c>
      <c r="S45" s="201">
        <f t="shared" ref="S45:AD45" si="12">SUM(S46:S54)</f>
        <v>0</v>
      </c>
      <c r="T45" s="252">
        <f t="shared" si="12"/>
        <v>0</v>
      </c>
      <c r="U45" s="201">
        <f t="shared" si="12"/>
        <v>0</v>
      </c>
      <c r="V45" s="252">
        <f t="shared" si="12"/>
        <v>0</v>
      </c>
      <c r="W45" s="201">
        <f t="shared" si="12"/>
        <v>0</v>
      </c>
      <c r="X45" s="252">
        <f t="shared" si="12"/>
        <v>0</v>
      </c>
      <c r="Y45" s="201">
        <f t="shared" si="12"/>
        <v>0</v>
      </c>
      <c r="Z45" s="252">
        <f t="shared" si="12"/>
        <v>0</v>
      </c>
      <c r="AA45" s="201">
        <f t="shared" si="12"/>
        <v>0</v>
      </c>
      <c r="AB45" s="252">
        <f t="shared" si="12"/>
        <v>0</v>
      </c>
      <c r="AC45" s="201">
        <f t="shared" si="12"/>
        <v>0</v>
      </c>
      <c r="AD45" s="253">
        <f t="shared" si="12"/>
        <v>0</v>
      </c>
    </row>
    <row r="46" spans="1:30" ht="14.25" customHeight="1" x14ac:dyDescent="0.2">
      <c r="A46" s="309">
        <v>6561009</v>
      </c>
      <c r="B46" s="310" t="s">
        <v>43</v>
      </c>
      <c r="C46" s="205">
        <f t="shared" si="1"/>
        <v>0</v>
      </c>
      <c r="D46" s="311">
        <f>SUMIFS('CHARGES struct région'!$AR$5:$AR$60,'CHARGES struct région'!$A$5:$A$60,A46)</f>
        <v>0</v>
      </c>
      <c r="E46" s="185"/>
      <c r="F46" s="186"/>
      <c r="G46" s="185"/>
      <c r="H46" s="186"/>
      <c r="I46" s="185"/>
      <c r="J46" s="186"/>
      <c r="K46" s="185"/>
      <c r="L46" s="186"/>
      <c r="M46" s="185"/>
      <c r="N46" s="186"/>
      <c r="O46" s="185"/>
      <c r="P46" s="355">
        <v>7540000</v>
      </c>
      <c r="Q46" s="310" t="s">
        <v>79</v>
      </c>
      <c r="R46" s="228">
        <f t="shared" si="4"/>
        <v>0</v>
      </c>
      <c r="S46" s="311">
        <f>SUMIFS('PRODUITS  struct région'!$AR$5:$AR$41,'PRODUITS  struct région'!$A$5:$A$41,P46)</f>
        <v>0</v>
      </c>
      <c r="T46" s="212"/>
      <c r="U46" s="186"/>
      <c r="V46" s="212"/>
      <c r="W46" s="186"/>
      <c r="X46" s="212"/>
      <c r="Y46" s="186"/>
      <c r="Z46" s="212"/>
      <c r="AA46" s="186"/>
      <c r="AB46" s="212"/>
      <c r="AC46" s="186"/>
      <c r="AD46" s="213"/>
    </row>
    <row r="47" spans="1:30" ht="14.25" customHeight="1" x14ac:dyDescent="0.2">
      <c r="A47" s="312">
        <v>6566009</v>
      </c>
      <c r="B47" s="313" t="s">
        <v>44</v>
      </c>
      <c r="C47" s="206">
        <f t="shared" si="1"/>
        <v>0</v>
      </c>
      <c r="D47" s="311">
        <f>SUMIFS('CHARGES struct région'!$AR$5:$AR$60,'CHARGES struct région'!$A$5:$A$60,A47)</f>
        <v>0</v>
      </c>
      <c r="E47" s="191"/>
      <c r="F47" s="192"/>
      <c r="G47" s="191"/>
      <c r="H47" s="192"/>
      <c r="I47" s="191"/>
      <c r="J47" s="192"/>
      <c r="K47" s="191"/>
      <c r="L47" s="192"/>
      <c r="M47" s="191"/>
      <c r="N47" s="192"/>
      <c r="O47" s="191"/>
      <c r="P47" s="355">
        <v>7540009</v>
      </c>
      <c r="Q47" s="310" t="s">
        <v>80</v>
      </c>
      <c r="R47" s="229">
        <f t="shared" si="4"/>
        <v>0</v>
      </c>
      <c r="S47" s="311">
        <f>SUMIFS('PRODUITS  struct région'!$AR$5:$AR$41,'PRODUITS  struct région'!$A$5:$A$41,P47)</f>
        <v>0</v>
      </c>
      <c r="T47" s="220"/>
      <c r="U47" s="192"/>
      <c r="V47" s="220"/>
      <c r="W47" s="192"/>
      <c r="X47" s="220"/>
      <c r="Y47" s="192"/>
      <c r="Z47" s="220"/>
      <c r="AA47" s="192"/>
      <c r="AB47" s="220"/>
      <c r="AC47" s="192"/>
      <c r="AD47" s="221"/>
    </row>
    <row r="48" spans="1:30" ht="14.25" customHeight="1" x14ac:dyDescent="0.2">
      <c r="A48" s="325">
        <v>6570000</v>
      </c>
      <c r="B48" s="326" t="s">
        <v>133</v>
      </c>
      <c r="C48" s="206">
        <f t="shared" si="1"/>
        <v>0</v>
      </c>
      <c r="D48" s="311">
        <f>SUMIFS('CHARGES struct région'!$AR$5:$AR$60,'CHARGES struct région'!$A$5:$A$60,A48)</f>
        <v>0</v>
      </c>
      <c r="E48" s="187"/>
      <c r="F48" s="188"/>
      <c r="G48" s="187"/>
      <c r="H48" s="188"/>
      <c r="I48" s="187"/>
      <c r="J48" s="188"/>
      <c r="K48" s="187"/>
      <c r="L48" s="188"/>
      <c r="M48" s="187"/>
      <c r="N48" s="188"/>
      <c r="O48" s="187"/>
      <c r="P48" s="355">
        <v>7560000</v>
      </c>
      <c r="Q48" s="310" t="s">
        <v>81</v>
      </c>
      <c r="R48" s="229">
        <f t="shared" si="4"/>
        <v>0</v>
      </c>
      <c r="S48" s="311">
        <f>SUMIFS('PRODUITS  struct région'!$AR$5:$AR$41,'PRODUITS  struct région'!$A$5:$A$41,P48)</f>
        <v>0</v>
      </c>
      <c r="T48" s="214"/>
      <c r="U48" s="188"/>
      <c r="V48" s="214"/>
      <c r="W48" s="188"/>
      <c r="X48" s="214"/>
      <c r="Y48" s="188"/>
      <c r="Z48" s="214"/>
      <c r="AA48" s="188"/>
      <c r="AB48" s="214"/>
      <c r="AC48" s="188"/>
      <c r="AD48" s="215"/>
    </row>
    <row r="49" spans="1:30" ht="14.25" customHeight="1" x14ac:dyDescent="0.2">
      <c r="A49" s="312">
        <v>6572009</v>
      </c>
      <c r="B49" s="313" t="s">
        <v>45</v>
      </c>
      <c r="C49" s="206">
        <f t="shared" si="1"/>
        <v>0</v>
      </c>
      <c r="D49" s="311">
        <f>SUMIFS('CHARGES struct région'!$AR$5:$AR$60,'CHARGES struct région'!$A$5:$A$60,A49)</f>
        <v>0</v>
      </c>
      <c r="E49" s="191"/>
      <c r="F49" s="192"/>
      <c r="G49" s="191"/>
      <c r="H49" s="192"/>
      <c r="I49" s="191"/>
      <c r="J49" s="192"/>
      <c r="K49" s="191"/>
      <c r="L49" s="192"/>
      <c r="M49" s="191"/>
      <c r="N49" s="192"/>
      <c r="O49" s="191"/>
      <c r="P49" s="355">
        <v>7570000</v>
      </c>
      <c r="Q49" s="310" t="s">
        <v>119</v>
      </c>
      <c r="R49" s="229">
        <f t="shared" si="4"/>
        <v>0</v>
      </c>
      <c r="S49" s="311">
        <f>SUMIFS('PRODUITS  struct région'!$AR$5:$AR$41,'PRODUITS  struct région'!$A$5:$A$41,P49)</f>
        <v>0</v>
      </c>
      <c r="T49" s="220"/>
      <c r="U49" s="192"/>
      <c r="V49" s="220"/>
      <c r="W49" s="192"/>
      <c r="X49" s="220"/>
      <c r="Y49" s="192"/>
      <c r="Z49" s="220"/>
      <c r="AA49" s="192"/>
      <c r="AB49" s="220"/>
      <c r="AC49" s="192"/>
      <c r="AD49" s="221"/>
    </row>
    <row r="50" spans="1:30" ht="14.25" customHeight="1" x14ac:dyDescent="0.2">
      <c r="A50" s="312">
        <v>6580000</v>
      </c>
      <c r="B50" s="313" t="s">
        <v>46</v>
      </c>
      <c r="C50" s="206">
        <f t="shared" si="1"/>
        <v>0</v>
      </c>
      <c r="D50" s="311">
        <f>SUMIFS('CHARGES struct région'!$AR$5:$AR$60,'CHARGES struct région'!$A$5:$A$60,A50)</f>
        <v>0</v>
      </c>
      <c r="E50" s="187"/>
      <c r="F50" s="188"/>
      <c r="G50" s="187"/>
      <c r="H50" s="188"/>
      <c r="I50" s="187"/>
      <c r="J50" s="188"/>
      <c r="K50" s="187"/>
      <c r="L50" s="188"/>
      <c r="M50" s="187"/>
      <c r="N50" s="188"/>
      <c r="O50" s="187"/>
      <c r="P50" s="327">
        <v>7580000</v>
      </c>
      <c r="Q50" s="313" t="s">
        <v>82</v>
      </c>
      <c r="R50" s="229">
        <f t="shared" si="4"/>
        <v>0</v>
      </c>
      <c r="S50" s="311">
        <f>SUMIFS('PRODUITS  struct région'!$AR$5:$AR$41,'PRODUITS  struct région'!$A$5:$A$41,P50)</f>
        <v>0</v>
      </c>
      <c r="T50" s="214"/>
      <c r="U50" s="188"/>
      <c r="V50" s="214"/>
      <c r="W50" s="188"/>
      <c r="X50" s="214"/>
      <c r="Y50" s="188"/>
      <c r="Z50" s="214"/>
      <c r="AA50" s="188"/>
      <c r="AB50" s="214"/>
      <c r="AC50" s="188"/>
      <c r="AD50" s="215"/>
    </row>
    <row r="51" spans="1:30" ht="14.25" customHeight="1" x14ac:dyDescent="0.2">
      <c r="A51" s="322">
        <v>6580009</v>
      </c>
      <c r="B51" s="313" t="s">
        <v>47</v>
      </c>
      <c r="C51" s="206">
        <f t="shared" si="1"/>
        <v>0</v>
      </c>
      <c r="D51" s="311">
        <f>SUMIFS('CHARGES struct région'!$AR$5:$AR$60,'CHARGES struct région'!$A$5:$A$60,A51)</f>
        <v>0</v>
      </c>
      <c r="E51" s="187"/>
      <c r="F51" s="188"/>
      <c r="G51" s="187"/>
      <c r="H51" s="188"/>
      <c r="I51" s="187"/>
      <c r="J51" s="188"/>
      <c r="K51" s="187"/>
      <c r="L51" s="188"/>
      <c r="M51" s="187"/>
      <c r="N51" s="188"/>
      <c r="O51" s="187"/>
      <c r="P51" s="327">
        <v>7580009</v>
      </c>
      <c r="Q51" s="313" t="s">
        <v>83</v>
      </c>
      <c r="R51" s="229">
        <f t="shared" si="4"/>
        <v>0</v>
      </c>
      <c r="S51" s="311">
        <f>SUMIFS('PRODUITS  struct région'!$AR$5:$AR$41,'PRODUITS  struct région'!$A$5:$A$41,P51)</f>
        <v>0</v>
      </c>
      <c r="T51" s="214"/>
      <c r="U51" s="188"/>
      <c r="V51" s="214"/>
      <c r="W51" s="188"/>
      <c r="X51" s="214"/>
      <c r="Y51" s="188"/>
      <c r="Z51" s="214"/>
      <c r="AA51" s="188"/>
      <c r="AB51" s="214"/>
      <c r="AC51" s="188"/>
      <c r="AD51" s="215"/>
    </row>
    <row r="52" spans="1:30" ht="15.75" customHeight="1" x14ac:dyDescent="0.2">
      <c r="A52" s="327">
        <v>6580029</v>
      </c>
      <c r="B52" s="313" t="s">
        <v>48</v>
      </c>
      <c r="C52" s="206">
        <f t="shared" si="1"/>
        <v>0</v>
      </c>
      <c r="D52" s="311">
        <f>SUMIFS('CHARGES struct région'!$AR$5:$AR$60,'CHARGES struct région'!$A$5:$A$60,A52)</f>
        <v>0</v>
      </c>
      <c r="E52" s="191"/>
      <c r="F52" s="192"/>
      <c r="G52" s="191"/>
      <c r="H52" s="192"/>
      <c r="I52" s="191"/>
      <c r="J52" s="192"/>
      <c r="K52" s="191"/>
      <c r="L52" s="192"/>
      <c r="M52" s="191"/>
      <c r="N52" s="192"/>
      <c r="O52" s="191"/>
      <c r="P52" s="327">
        <v>7580029</v>
      </c>
      <c r="Q52" s="313" t="s">
        <v>48</v>
      </c>
      <c r="R52" s="229">
        <f t="shared" si="4"/>
        <v>0</v>
      </c>
      <c r="S52" s="311">
        <f>SUMIFS('PRODUITS  struct région'!$AR$5:$AR$41,'PRODUITS  struct région'!$A$5:$A$41,P52)</f>
        <v>0</v>
      </c>
      <c r="T52" s="220"/>
      <c r="U52" s="192"/>
      <c r="V52" s="220"/>
      <c r="W52" s="192"/>
      <c r="X52" s="220"/>
      <c r="Y52" s="192"/>
      <c r="Z52" s="220"/>
      <c r="AA52" s="192"/>
      <c r="AB52" s="220"/>
      <c r="AC52" s="192"/>
      <c r="AD52" s="221"/>
    </row>
    <row r="53" spans="1:30" ht="15.75" customHeight="1" x14ac:dyDescent="0.2">
      <c r="A53" s="312">
        <v>6581009</v>
      </c>
      <c r="B53" s="328" t="s">
        <v>49</v>
      </c>
      <c r="C53" s="206">
        <f t="shared" si="1"/>
        <v>0</v>
      </c>
      <c r="D53" s="329">
        <f>SUMIFS('CHARGES struct région'!$AR$5:$AR$60,'CHARGES struct région'!$A$5:$A$60,A53)</f>
        <v>0</v>
      </c>
      <c r="E53" s="187"/>
      <c r="F53" s="188"/>
      <c r="G53" s="187"/>
      <c r="H53" s="188"/>
      <c r="I53" s="187"/>
      <c r="J53" s="188"/>
      <c r="K53" s="187"/>
      <c r="L53" s="188"/>
      <c r="M53" s="187"/>
      <c r="N53" s="188"/>
      <c r="O53" s="248"/>
      <c r="P53" s="327">
        <v>7581009</v>
      </c>
      <c r="Q53" s="313" t="s">
        <v>49</v>
      </c>
      <c r="R53" s="229">
        <f>SUM(S53:AD53)</f>
        <v>0</v>
      </c>
      <c r="S53" s="311">
        <f>SUMIFS('PRODUITS  struct région'!$AR$5:$AR$41,'PRODUITS  struct région'!$A$5:$A$41,P53)</f>
        <v>0</v>
      </c>
      <c r="T53" s="226"/>
      <c r="U53" s="194"/>
      <c r="V53" s="226"/>
      <c r="W53" s="194"/>
      <c r="X53" s="226"/>
      <c r="Y53" s="194"/>
      <c r="Z53" s="226"/>
      <c r="AA53" s="194"/>
      <c r="AB53" s="226"/>
      <c r="AC53" s="194"/>
      <c r="AD53" s="227"/>
    </row>
    <row r="54" spans="1:30" ht="15.75" customHeight="1" thickBot="1" x14ac:dyDescent="0.25">
      <c r="A54" s="314">
        <v>6712000</v>
      </c>
      <c r="B54" s="330" t="s">
        <v>52</v>
      </c>
      <c r="C54" s="207">
        <f t="shared" si="1"/>
        <v>0</v>
      </c>
      <c r="D54" s="331">
        <f>SUMIFS('CHARGES struct région'!$AR$5:$AR$60,'CHARGES struct région'!$A$5:$A$60,A54)</f>
        <v>0</v>
      </c>
      <c r="E54" s="249"/>
      <c r="F54" s="250"/>
      <c r="G54" s="249"/>
      <c r="H54" s="250"/>
      <c r="I54" s="249"/>
      <c r="J54" s="250"/>
      <c r="K54" s="249"/>
      <c r="L54" s="250"/>
      <c r="M54" s="249"/>
      <c r="N54" s="250"/>
      <c r="O54" s="251"/>
      <c r="P54" s="327">
        <v>7587000</v>
      </c>
      <c r="Q54" s="313" t="s">
        <v>120</v>
      </c>
      <c r="R54" s="230">
        <f t="shared" si="4"/>
        <v>0</v>
      </c>
      <c r="S54" s="363">
        <f>SUMIFS('PRODUITS  struct région'!$AR$5:$AR$41,'PRODUITS  struct région'!$A$5:$A$41,P54)</f>
        <v>0</v>
      </c>
      <c r="T54" s="216"/>
      <c r="U54" s="190"/>
      <c r="V54" s="216"/>
      <c r="W54" s="190"/>
      <c r="X54" s="216"/>
      <c r="Y54" s="190"/>
      <c r="Z54" s="216"/>
      <c r="AA54" s="190"/>
      <c r="AB54" s="216"/>
      <c r="AC54" s="190"/>
      <c r="AD54" s="217"/>
    </row>
    <row r="55" spans="1:30" ht="15.75" customHeight="1" thickBot="1" x14ac:dyDescent="0.25">
      <c r="A55" s="306">
        <v>66</v>
      </c>
      <c r="B55" s="307" t="s">
        <v>50</v>
      </c>
      <c r="C55" s="181">
        <f t="shared" si="1"/>
        <v>0</v>
      </c>
      <c r="D55" s="201">
        <f t="shared" ref="D55:O55" si="13">D56</f>
        <v>0</v>
      </c>
      <c r="E55" s="246">
        <f t="shared" si="13"/>
        <v>0</v>
      </c>
      <c r="F55" s="201">
        <f t="shared" si="13"/>
        <v>0</v>
      </c>
      <c r="G55" s="246">
        <f t="shared" si="13"/>
        <v>0</v>
      </c>
      <c r="H55" s="201">
        <f t="shared" si="13"/>
        <v>0</v>
      </c>
      <c r="I55" s="246">
        <f t="shared" si="13"/>
        <v>0</v>
      </c>
      <c r="J55" s="201">
        <f t="shared" si="13"/>
        <v>0</v>
      </c>
      <c r="K55" s="246">
        <f t="shared" si="13"/>
        <v>0</v>
      </c>
      <c r="L55" s="201">
        <f t="shared" si="13"/>
        <v>0</v>
      </c>
      <c r="M55" s="246">
        <f t="shared" si="13"/>
        <v>0</v>
      </c>
      <c r="N55" s="201">
        <f t="shared" si="13"/>
        <v>0</v>
      </c>
      <c r="O55" s="246">
        <f t="shared" si="13"/>
        <v>0</v>
      </c>
      <c r="P55" s="333">
        <v>76</v>
      </c>
      <c r="Q55" s="349" t="s">
        <v>84</v>
      </c>
      <c r="R55" s="223">
        <f t="shared" si="4"/>
        <v>0</v>
      </c>
      <c r="S55" s="201">
        <f t="shared" ref="S55:AD55" si="14">S56</f>
        <v>0</v>
      </c>
      <c r="T55" s="252">
        <f t="shared" si="14"/>
        <v>0</v>
      </c>
      <c r="U55" s="201">
        <f t="shared" si="14"/>
        <v>0</v>
      </c>
      <c r="V55" s="252">
        <f t="shared" si="14"/>
        <v>0</v>
      </c>
      <c r="W55" s="201">
        <f t="shared" si="14"/>
        <v>0</v>
      </c>
      <c r="X55" s="252">
        <f t="shared" si="14"/>
        <v>0</v>
      </c>
      <c r="Y55" s="201">
        <f t="shared" si="14"/>
        <v>0</v>
      </c>
      <c r="Z55" s="252">
        <f t="shared" si="14"/>
        <v>0</v>
      </c>
      <c r="AA55" s="201">
        <f t="shared" si="14"/>
        <v>0</v>
      </c>
      <c r="AB55" s="252">
        <f t="shared" si="14"/>
        <v>0</v>
      </c>
      <c r="AC55" s="201">
        <f t="shared" si="14"/>
        <v>0</v>
      </c>
      <c r="AD55" s="253">
        <f t="shared" si="14"/>
        <v>0</v>
      </c>
    </row>
    <row r="56" spans="1:30" ht="15.75" customHeight="1" thickBot="1" x14ac:dyDescent="0.25">
      <c r="A56" s="318">
        <v>6600000</v>
      </c>
      <c r="B56" s="319" t="s">
        <v>50</v>
      </c>
      <c r="C56" s="181">
        <f t="shared" si="1"/>
        <v>0</v>
      </c>
      <c r="D56" s="332">
        <f>SUMIFS('CHARGES struct région'!$AR$5:$AR$60,'CHARGES struct région'!$A$5:$A$60,A56)</f>
        <v>0</v>
      </c>
      <c r="E56" s="199"/>
      <c r="F56" s="200"/>
      <c r="G56" s="199"/>
      <c r="H56" s="200"/>
      <c r="I56" s="199"/>
      <c r="J56" s="200"/>
      <c r="K56" s="199"/>
      <c r="L56" s="200"/>
      <c r="M56" s="199"/>
      <c r="N56" s="200"/>
      <c r="O56" s="199"/>
      <c r="P56" s="364">
        <v>7600000</v>
      </c>
      <c r="Q56" s="365" t="s">
        <v>84</v>
      </c>
      <c r="R56" s="223">
        <f t="shared" si="4"/>
        <v>0</v>
      </c>
      <c r="S56" s="332">
        <f>SUMIFS('PRODUITS  struct région'!$AR$5:$AR$41,'PRODUITS  struct région'!$A$5:$A$41,P56)</f>
        <v>0</v>
      </c>
      <c r="T56" s="373"/>
      <c r="U56" s="374"/>
      <c r="V56" s="373"/>
      <c r="W56" s="374"/>
      <c r="X56" s="373"/>
      <c r="Y56" s="374"/>
      <c r="Z56" s="373"/>
      <c r="AA56" s="374"/>
      <c r="AB56" s="373"/>
      <c r="AC56" s="374"/>
      <c r="AD56" s="375"/>
    </row>
    <row r="57" spans="1:30" ht="16.5" customHeight="1" thickBot="1" x14ac:dyDescent="0.25">
      <c r="A57" s="306">
        <v>67</v>
      </c>
      <c r="B57" s="307" t="s">
        <v>51</v>
      </c>
      <c r="C57" s="181">
        <f t="shared" si="1"/>
        <v>0</v>
      </c>
      <c r="D57" s="183">
        <f t="shared" ref="D57:O57" si="15">SUM(D58:D58)</f>
        <v>0</v>
      </c>
      <c r="E57" s="182">
        <f t="shared" si="15"/>
        <v>0</v>
      </c>
      <c r="F57" s="183">
        <f t="shared" si="15"/>
        <v>0</v>
      </c>
      <c r="G57" s="182">
        <f t="shared" si="15"/>
        <v>0</v>
      </c>
      <c r="H57" s="183">
        <f t="shared" si="15"/>
        <v>0</v>
      </c>
      <c r="I57" s="182">
        <f t="shared" si="15"/>
        <v>0</v>
      </c>
      <c r="J57" s="183">
        <f t="shared" si="15"/>
        <v>0</v>
      </c>
      <c r="K57" s="182">
        <f t="shared" si="15"/>
        <v>0</v>
      </c>
      <c r="L57" s="183">
        <f t="shared" si="15"/>
        <v>0</v>
      </c>
      <c r="M57" s="182">
        <f t="shared" si="15"/>
        <v>0</v>
      </c>
      <c r="N57" s="183">
        <f t="shared" si="15"/>
        <v>0</v>
      </c>
      <c r="O57" s="182">
        <f t="shared" si="15"/>
        <v>0</v>
      </c>
      <c r="P57" s="333">
        <v>77</v>
      </c>
      <c r="Q57" s="349" t="s">
        <v>85</v>
      </c>
      <c r="R57" s="223">
        <f>SUM(S57:AD57)</f>
        <v>0</v>
      </c>
      <c r="S57" s="183">
        <f>SUM(S58:S61)</f>
        <v>0</v>
      </c>
      <c r="T57" s="210">
        <f>SUM(T58:T61)</f>
        <v>0</v>
      </c>
      <c r="U57" s="183">
        <f t="shared" ref="U57:AD57" si="16">SUM(U58:U61)</f>
        <v>0</v>
      </c>
      <c r="V57" s="210">
        <f t="shared" si="16"/>
        <v>0</v>
      </c>
      <c r="W57" s="183">
        <f t="shared" si="16"/>
        <v>0</v>
      </c>
      <c r="X57" s="210">
        <f t="shared" si="16"/>
        <v>0</v>
      </c>
      <c r="Y57" s="183">
        <f t="shared" si="16"/>
        <v>0</v>
      </c>
      <c r="Z57" s="210">
        <f t="shared" si="16"/>
        <v>0</v>
      </c>
      <c r="AA57" s="183">
        <f t="shared" si="16"/>
        <v>0</v>
      </c>
      <c r="AB57" s="210">
        <f t="shared" si="16"/>
        <v>0</v>
      </c>
      <c r="AC57" s="183">
        <f t="shared" si="16"/>
        <v>0</v>
      </c>
      <c r="AD57" s="211">
        <f t="shared" si="16"/>
        <v>0</v>
      </c>
    </row>
    <row r="58" spans="1:30" ht="15.75" customHeight="1" thickBot="1" x14ac:dyDescent="0.25">
      <c r="A58" s="318">
        <v>6718000</v>
      </c>
      <c r="B58" s="319" t="s">
        <v>53</v>
      </c>
      <c r="C58" s="206">
        <f t="shared" si="1"/>
        <v>0</v>
      </c>
      <c r="D58" s="321">
        <f>SUMIFS('CHARGES struct région'!$AR$5:$AR$60,'CHARGES struct région'!$A$5:$A$60,A58)</f>
        <v>0</v>
      </c>
      <c r="E58" s="187"/>
      <c r="F58" s="188"/>
      <c r="G58" s="187"/>
      <c r="H58" s="188"/>
      <c r="I58" s="187"/>
      <c r="J58" s="188"/>
      <c r="K58" s="187"/>
      <c r="L58" s="188"/>
      <c r="M58" s="187"/>
      <c r="N58" s="188"/>
      <c r="O58" s="187"/>
      <c r="P58" s="366">
        <v>7718000</v>
      </c>
      <c r="Q58" s="367" t="s">
        <v>85</v>
      </c>
      <c r="R58" s="228">
        <f t="shared" si="4"/>
        <v>0</v>
      </c>
      <c r="S58" s="321">
        <f>SUMIFS('PRODUITS  struct région'!$AR$5:$AR$41,'PRODUITS  struct région'!$A$5:$A$41,P58)</f>
        <v>0</v>
      </c>
      <c r="T58" s="224"/>
      <c r="U58" s="198"/>
      <c r="V58" s="224"/>
      <c r="W58" s="198"/>
      <c r="X58" s="224"/>
      <c r="Y58" s="198"/>
      <c r="Z58" s="224"/>
      <c r="AA58" s="198"/>
      <c r="AB58" s="224"/>
      <c r="AC58" s="198"/>
      <c r="AD58" s="225"/>
    </row>
    <row r="59" spans="1:30" ht="12.75" thickBot="1" x14ac:dyDescent="0.25">
      <c r="A59" s="333">
        <v>68</v>
      </c>
      <c r="B59" s="307" t="s">
        <v>54</v>
      </c>
      <c r="C59" s="181">
        <f t="shared" si="1"/>
        <v>0</v>
      </c>
      <c r="D59" s="183">
        <f t="shared" ref="D59:O59" si="17">SUM(D60:D61)</f>
        <v>0</v>
      </c>
      <c r="E59" s="182">
        <f t="shared" si="17"/>
        <v>0</v>
      </c>
      <c r="F59" s="183">
        <f t="shared" si="17"/>
        <v>0</v>
      </c>
      <c r="G59" s="182">
        <f t="shared" si="17"/>
        <v>0</v>
      </c>
      <c r="H59" s="183">
        <f t="shared" si="17"/>
        <v>0</v>
      </c>
      <c r="I59" s="182">
        <f t="shared" si="17"/>
        <v>0</v>
      </c>
      <c r="J59" s="183">
        <f t="shared" si="17"/>
        <v>0</v>
      </c>
      <c r="K59" s="182">
        <f t="shared" si="17"/>
        <v>0</v>
      </c>
      <c r="L59" s="183">
        <f t="shared" si="17"/>
        <v>0</v>
      </c>
      <c r="M59" s="182">
        <f t="shared" si="17"/>
        <v>0</v>
      </c>
      <c r="N59" s="183">
        <f t="shared" si="17"/>
        <v>0</v>
      </c>
      <c r="O59" s="182">
        <f t="shared" si="17"/>
        <v>0</v>
      </c>
      <c r="P59" s="327">
        <v>7815000</v>
      </c>
      <c r="Q59" s="328" t="s">
        <v>87</v>
      </c>
      <c r="R59" s="229">
        <f t="shared" si="4"/>
        <v>0</v>
      </c>
      <c r="S59" s="368">
        <f>SUMIFS('PRODUITS  struct région'!$AR$5:$AR$41,'PRODUITS  struct région'!$A$5:$A$41,P59)</f>
        <v>0</v>
      </c>
      <c r="T59" s="220"/>
      <c r="U59" s="192"/>
      <c r="V59" s="220"/>
      <c r="W59" s="192"/>
      <c r="X59" s="220"/>
      <c r="Y59" s="192"/>
      <c r="Z59" s="220"/>
      <c r="AA59" s="192"/>
      <c r="AB59" s="220"/>
      <c r="AC59" s="192"/>
      <c r="AD59" s="221"/>
    </row>
    <row r="60" spans="1:30" ht="15.75" customHeight="1" x14ac:dyDescent="0.2">
      <c r="A60" s="309">
        <v>6810000</v>
      </c>
      <c r="B60" s="310" t="s">
        <v>55</v>
      </c>
      <c r="C60" s="205">
        <f>SUM(D60:O60)</f>
        <v>0</v>
      </c>
      <c r="D60" s="321">
        <f>SUMIFS('CHARGES struct région'!$AR$5:$AR$60,'CHARGES struct région'!$A$5:$A$60,A60)</f>
        <v>0</v>
      </c>
      <c r="E60" s="197"/>
      <c r="F60" s="198"/>
      <c r="G60" s="197"/>
      <c r="H60" s="198"/>
      <c r="I60" s="197"/>
      <c r="J60" s="198"/>
      <c r="K60" s="197"/>
      <c r="L60" s="198"/>
      <c r="M60" s="197"/>
      <c r="N60" s="198"/>
      <c r="O60" s="197"/>
      <c r="P60" s="327"/>
      <c r="Q60" s="328"/>
      <c r="R60" s="229"/>
      <c r="S60" s="359"/>
      <c r="T60" s="220"/>
      <c r="U60" s="192"/>
      <c r="V60" s="220"/>
      <c r="W60" s="192"/>
      <c r="X60" s="220"/>
      <c r="Y60" s="192"/>
      <c r="Z60" s="220"/>
      <c r="AA60" s="192"/>
      <c r="AB60" s="220"/>
      <c r="AC60" s="192"/>
      <c r="AD60" s="221"/>
    </row>
    <row r="61" spans="1:30" ht="15.75" customHeight="1" thickBot="1" x14ac:dyDescent="0.25">
      <c r="A61" s="314">
        <v>6815000</v>
      </c>
      <c r="B61" s="315" t="s">
        <v>56</v>
      </c>
      <c r="C61" s="207">
        <f t="shared" si="1"/>
        <v>0</v>
      </c>
      <c r="D61" s="321">
        <f>SUMIFS('CHARGES struct région'!$AR$5:$AR$60,'CHARGES struct région'!$A$5:$A$60,A61)</f>
        <v>0</v>
      </c>
      <c r="E61" s="262"/>
      <c r="F61" s="263"/>
      <c r="G61" s="262"/>
      <c r="H61" s="263"/>
      <c r="I61" s="262"/>
      <c r="J61" s="263"/>
      <c r="K61" s="262"/>
      <c r="L61" s="263"/>
      <c r="M61" s="262"/>
      <c r="N61" s="263"/>
      <c r="O61" s="262"/>
      <c r="P61" s="369"/>
      <c r="Q61" s="330"/>
      <c r="R61" s="230"/>
      <c r="S61" s="370"/>
      <c r="T61" s="282"/>
      <c r="U61" s="250"/>
      <c r="V61" s="282"/>
      <c r="W61" s="250"/>
      <c r="X61" s="282"/>
      <c r="Y61" s="250"/>
      <c r="Z61" s="282"/>
      <c r="AA61" s="250"/>
      <c r="AB61" s="282"/>
      <c r="AC61" s="250"/>
      <c r="AD61" s="283"/>
    </row>
    <row r="62" spans="1:30" ht="15.75" customHeight="1" thickBot="1" x14ac:dyDescent="0.25">
      <c r="A62" s="334"/>
      <c r="B62" s="306" t="s">
        <v>57</v>
      </c>
      <c r="C62" s="181">
        <f t="shared" si="1"/>
        <v>0</v>
      </c>
      <c r="D62" s="335">
        <f t="shared" ref="D62:O62" si="18">D59+D57+D55+D45+D39+D37+D28+D17+D5</f>
        <v>0</v>
      </c>
      <c r="E62" s="264">
        <f t="shared" si="18"/>
        <v>0</v>
      </c>
      <c r="F62" s="265">
        <f t="shared" si="18"/>
        <v>0</v>
      </c>
      <c r="G62" s="264">
        <f t="shared" si="18"/>
        <v>0</v>
      </c>
      <c r="H62" s="265">
        <f t="shared" si="18"/>
        <v>0</v>
      </c>
      <c r="I62" s="264">
        <f t="shared" si="18"/>
        <v>0</v>
      </c>
      <c r="J62" s="265">
        <f t="shared" si="18"/>
        <v>0</v>
      </c>
      <c r="K62" s="264">
        <f t="shared" si="18"/>
        <v>0</v>
      </c>
      <c r="L62" s="265">
        <f t="shared" si="18"/>
        <v>0</v>
      </c>
      <c r="M62" s="264">
        <f t="shared" si="18"/>
        <v>0</v>
      </c>
      <c r="N62" s="265">
        <f t="shared" si="18"/>
        <v>0</v>
      </c>
      <c r="O62" s="266">
        <f t="shared" si="18"/>
        <v>0</v>
      </c>
      <c r="P62" s="371"/>
      <c r="Q62" s="306" t="s">
        <v>88</v>
      </c>
      <c r="R62" s="219">
        <f>+SUM(S62:AD62)</f>
        <v>0</v>
      </c>
      <c r="S62" s="372">
        <f t="shared" ref="S62:AD62" si="19">S57+S55+S45+S17+S5</f>
        <v>0</v>
      </c>
      <c r="T62" s="256">
        <f t="shared" si="19"/>
        <v>0</v>
      </c>
      <c r="U62" s="257">
        <f t="shared" si="19"/>
        <v>0</v>
      </c>
      <c r="V62" s="256">
        <f t="shared" si="19"/>
        <v>0</v>
      </c>
      <c r="W62" s="257">
        <f t="shared" si="19"/>
        <v>0</v>
      </c>
      <c r="X62" s="256">
        <f t="shared" si="19"/>
        <v>0</v>
      </c>
      <c r="Y62" s="257">
        <f t="shared" si="19"/>
        <v>0</v>
      </c>
      <c r="Z62" s="256">
        <f t="shared" si="19"/>
        <v>0</v>
      </c>
      <c r="AA62" s="257">
        <f t="shared" si="19"/>
        <v>0</v>
      </c>
      <c r="AB62" s="256">
        <f t="shared" si="19"/>
        <v>0</v>
      </c>
      <c r="AC62" s="257">
        <f t="shared" si="19"/>
        <v>0</v>
      </c>
      <c r="AD62" s="258">
        <f t="shared" si="19"/>
        <v>0</v>
      </c>
    </row>
    <row r="63" spans="1:30" ht="15.75" customHeight="1" thickBot="1" x14ac:dyDescent="0.25">
      <c r="A63" s="334"/>
      <c r="B63" s="334"/>
      <c r="C63" s="336"/>
      <c r="D63" s="336"/>
      <c r="E63" s="336"/>
      <c r="F63" s="336"/>
      <c r="G63" s="336"/>
      <c r="H63" s="336"/>
      <c r="I63" s="336"/>
      <c r="J63" s="336"/>
      <c r="K63" s="336"/>
      <c r="L63" s="336"/>
      <c r="M63" s="336"/>
      <c r="N63" s="336"/>
      <c r="O63" s="336"/>
      <c r="P63" s="259"/>
      <c r="Q63" s="260"/>
      <c r="T63" s="261"/>
    </row>
    <row r="64" spans="1:30" ht="15.75" customHeight="1" thickBot="1" x14ac:dyDescent="0.25">
      <c r="A64" s="334"/>
      <c r="B64" s="337" t="s">
        <v>111</v>
      </c>
      <c r="C64" s="267">
        <f>SUM(D64:O64)</f>
        <v>0</v>
      </c>
      <c r="D64" s="268">
        <f t="shared" ref="D64:O64" si="20">+S62-D62</f>
        <v>0</v>
      </c>
      <c r="E64" s="267">
        <f t="shared" si="20"/>
        <v>0</v>
      </c>
      <c r="F64" s="268">
        <f t="shared" si="20"/>
        <v>0</v>
      </c>
      <c r="G64" s="267">
        <f t="shared" si="20"/>
        <v>0</v>
      </c>
      <c r="H64" s="268">
        <f t="shared" si="20"/>
        <v>0</v>
      </c>
      <c r="I64" s="267">
        <f t="shared" si="20"/>
        <v>0</v>
      </c>
      <c r="J64" s="268">
        <f t="shared" si="20"/>
        <v>0</v>
      </c>
      <c r="K64" s="267">
        <f t="shared" si="20"/>
        <v>0</v>
      </c>
      <c r="L64" s="268">
        <f t="shared" si="20"/>
        <v>0</v>
      </c>
      <c r="M64" s="267">
        <f t="shared" si="20"/>
        <v>0</v>
      </c>
      <c r="N64" s="268">
        <f t="shared" si="20"/>
        <v>0</v>
      </c>
      <c r="O64" s="267">
        <f t="shared" si="20"/>
        <v>0</v>
      </c>
      <c r="P64" s="259"/>
      <c r="Q64" s="260"/>
      <c r="T64" s="261"/>
    </row>
    <row r="65" spans="1:30" ht="9.75" customHeight="1" thickBot="1" x14ac:dyDescent="0.25">
      <c r="A65" s="334"/>
      <c r="B65" s="334"/>
      <c r="C65" s="336"/>
      <c r="D65" s="336"/>
      <c r="E65" s="336"/>
      <c r="F65" s="336"/>
      <c r="G65" s="336"/>
      <c r="H65" s="336"/>
      <c r="I65" s="336"/>
      <c r="J65" s="336"/>
      <c r="K65" s="336"/>
      <c r="L65" s="336"/>
      <c r="M65" s="336"/>
      <c r="N65" s="336"/>
      <c r="O65" s="336"/>
    </row>
    <row r="66" spans="1:30" ht="15.75" customHeight="1" thickBot="1" x14ac:dyDescent="0.25">
      <c r="A66" s="338"/>
      <c r="B66" s="339" t="s">
        <v>112</v>
      </c>
      <c r="C66" s="270">
        <f t="shared" ref="C66:O66" si="21">C64+C59+C57+C55-R57-R55</f>
        <v>0</v>
      </c>
      <c r="D66" s="271">
        <f t="shared" si="21"/>
        <v>0</v>
      </c>
      <c r="E66" s="270">
        <f t="shared" si="21"/>
        <v>0</v>
      </c>
      <c r="F66" s="271">
        <f t="shared" si="21"/>
        <v>0</v>
      </c>
      <c r="G66" s="270">
        <f t="shared" si="21"/>
        <v>0</v>
      </c>
      <c r="H66" s="271">
        <f t="shared" si="21"/>
        <v>0</v>
      </c>
      <c r="I66" s="270">
        <f t="shared" si="21"/>
        <v>0</v>
      </c>
      <c r="J66" s="271">
        <f t="shared" si="21"/>
        <v>0</v>
      </c>
      <c r="K66" s="270">
        <f t="shared" si="21"/>
        <v>0</v>
      </c>
      <c r="L66" s="271">
        <f t="shared" si="21"/>
        <v>0</v>
      </c>
      <c r="M66" s="270">
        <f t="shared" si="21"/>
        <v>0</v>
      </c>
      <c r="N66" s="271">
        <f t="shared" si="21"/>
        <v>0</v>
      </c>
      <c r="O66" s="270">
        <f t="shared" si="21"/>
        <v>0</v>
      </c>
    </row>
    <row r="67" spans="1:30" ht="8.25" customHeight="1" thickBot="1" x14ac:dyDescent="0.25">
      <c r="A67" s="334"/>
      <c r="B67" s="334"/>
      <c r="C67" s="340"/>
      <c r="D67" s="341"/>
      <c r="E67" s="340"/>
      <c r="F67" s="340"/>
      <c r="G67" s="341"/>
      <c r="H67" s="340"/>
      <c r="I67" s="340"/>
      <c r="J67" s="340"/>
      <c r="K67" s="376"/>
      <c r="L67" s="341"/>
      <c r="M67" s="376"/>
      <c r="N67" s="376"/>
      <c r="O67" s="341"/>
    </row>
    <row r="68" spans="1:30" ht="15.75" customHeight="1" thickBot="1" x14ac:dyDescent="0.25">
      <c r="A68" s="334"/>
      <c r="B68" s="342" t="s">
        <v>124</v>
      </c>
      <c r="C68" s="343" t="e">
        <f>C66/C62</f>
        <v>#DIV/0!</v>
      </c>
      <c r="D68" s="280" t="e">
        <f t="shared" ref="D68:O68" si="22">D66/D62</f>
        <v>#DIV/0!</v>
      </c>
      <c r="E68" s="273" t="e">
        <f t="shared" si="22"/>
        <v>#DIV/0!</v>
      </c>
      <c r="F68" s="274" t="e">
        <f t="shared" si="22"/>
        <v>#DIV/0!</v>
      </c>
      <c r="G68" s="281" t="e">
        <f t="shared" si="22"/>
        <v>#DIV/0!</v>
      </c>
      <c r="H68" s="274" t="e">
        <f t="shared" si="22"/>
        <v>#DIV/0!</v>
      </c>
      <c r="I68" s="273" t="e">
        <f t="shared" si="22"/>
        <v>#DIV/0!</v>
      </c>
      <c r="J68" s="274" t="e">
        <f t="shared" si="22"/>
        <v>#DIV/0!</v>
      </c>
      <c r="K68" s="270" t="e">
        <f t="shared" si="22"/>
        <v>#DIV/0!</v>
      </c>
      <c r="L68" s="280" t="e">
        <f t="shared" si="22"/>
        <v>#DIV/0!</v>
      </c>
      <c r="M68" s="270" t="e">
        <f t="shared" si="22"/>
        <v>#DIV/0!</v>
      </c>
      <c r="N68" s="271" t="e">
        <f t="shared" si="22"/>
        <v>#DIV/0!</v>
      </c>
      <c r="O68" s="281" t="e">
        <f t="shared" si="22"/>
        <v>#DIV/0!</v>
      </c>
    </row>
    <row r="69" spans="1:30" ht="12.75" thickBot="1" x14ac:dyDescent="0.25">
      <c r="A69" s="334"/>
      <c r="B69" s="334"/>
      <c r="C69" s="340"/>
      <c r="D69" s="340"/>
      <c r="E69" s="340"/>
      <c r="F69" s="340"/>
      <c r="G69" s="340"/>
      <c r="H69" s="340"/>
      <c r="I69" s="340"/>
      <c r="J69" s="340"/>
      <c r="K69" s="340"/>
      <c r="L69" s="340"/>
      <c r="M69" s="340"/>
      <c r="N69" s="340"/>
      <c r="O69" s="340"/>
      <c r="P69" s="269"/>
      <c r="Q69" s="269"/>
      <c r="R69" s="269"/>
      <c r="S69" s="269"/>
      <c r="T69" s="269"/>
      <c r="U69" s="269"/>
      <c r="V69" s="269"/>
      <c r="W69" s="269"/>
      <c r="X69" s="269"/>
      <c r="Y69" s="269"/>
      <c r="Z69" s="269"/>
      <c r="AA69" s="269"/>
      <c r="AB69" s="269"/>
      <c r="AC69" s="269"/>
      <c r="AD69" s="269"/>
    </row>
    <row r="70" spans="1:30" ht="12.75" thickBot="1" x14ac:dyDescent="0.25">
      <c r="A70" s="334"/>
      <c r="B70" s="344" t="s">
        <v>125</v>
      </c>
      <c r="C70" s="275">
        <f>SUM(D70:O70)</f>
        <v>0</v>
      </c>
      <c r="D70" s="276">
        <f>(S6+S8+S13)*0.1</f>
        <v>0</v>
      </c>
      <c r="E70" s="275">
        <f t="shared" ref="E70:O70" si="23">(T6+T9+T11+T12+T14+T16)*0.07</f>
        <v>0</v>
      </c>
      <c r="F70" s="276">
        <f t="shared" si="23"/>
        <v>0</v>
      </c>
      <c r="G70" s="275">
        <f t="shared" si="23"/>
        <v>0</v>
      </c>
      <c r="H70" s="276">
        <f t="shared" si="23"/>
        <v>0</v>
      </c>
      <c r="I70" s="275">
        <f t="shared" si="23"/>
        <v>0</v>
      </c>
      <c r="J70" s="276">
        <f t="shared" si="23"/>
        <v>0</v>
      </c>
      <c r="K70" s="275">
        <f t="shared" si="23"/>
        <v>0</v>
      </c>
      <c r="L70" s="276">
        <f t="shared" si="23"/>
        <v>0</v>
      </c>
      <c r="M70" s="275">
        <f t="shared" si="23"/>
        <v>0</v>
      </c>
      <c r="N70" s="276">
        <f t="shared" si="23"/>
        <v>0</v>
      </c>
      <c r="O70" s="275">
        <f t="shared" si="23"/>
        <v>0</v>
      </c>
    </row>
    <row r="74" spans="1:30" x14ac:dyDescent="0.2">
      <c r="C74" s="277"/>
    </row>
  </sheetData>
  <sheetProtection sheet="1" objects="1" scenarios="1" formatCells="0" formatColumns="0" formatRows="0" insertColumns="0" deleteColumns="0" autoFilter="0"/>
  <mergeCells count="26">
    <mergeCell ref="H3:H4"/>
    <mergeCell ref="B3:B4"/>
    <mergeCell ref="D3:D4"/>
    <mergeCell ref="E3:E4"/>
    <mergeCell ref="F3:F4"/>
    <mergeCell ref="G3:G4"/>
    <mergeCell ref="V3:V4"/>
    <mergeCell ref="I3:I4"/>
    <mergeCell ref="J3:J4"/>
    <mergeCell ref="K3:K4"/>
    <mergeCell ref="L3:L4"/>
    <mergeCell ref="M3:M4"/>
    <mergeCell ref="N3:N4"/>
    <mergeCell ref="O3:O4"/>
    <mergeCell ref="Q3:Q4"/>
    <mergeCell ref="S3:S4"/>
    <mergeCell ref="T3:T4"/>
    <mergeCell ref="U3:U4"/>
    <mergeCell ref="AC3:AC4"/>
    <mergeCell ref="AD3:AD4"/>
    <mergeCell ref="W3:W4"/>
    <mergeCell ref="X3:X4"/>
    <mergeCell ref="Y3:Y4"/>
    <mergeCell ref="Z3:Z4"/>
    <mergeCell ref="AA3:AA4"/>
    <mergeCell ref="AB3:AB4"/>
  </mergeCells>
  <pageMargins left="0.7" right="0.7" top="0.75" bottom="0.75" header="0.511811023622047" footer="0.511811023622047"/>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C085F4ACD68B04481DA6F94BF200908" ma:contentTypeVersion="18" ma:contentTypeDescription="Crée un document." ma:contentTypeScope="" ma:versionID="08ba638cef229d3f329e06d62c15ac25">
  <xsd:schema xmlns:xsd="http://www.w3.org/2001/XMLSchema" xmlns:xs="http://www.w3.org/2001/XMLSchema" xmlns:p="http://schemas.microsoft.com/office/2006/metadata/properties" xmlns:ns3="eeb39e84-24be-4a7b-8b3c-b59a6b8eacf8" xmlns:ns4="d0284098-ac08-406a-acab-a1c3d66e6436" targetNamespace="http://schemas.microsoft.com/office/2006/metadata/properties" ma:root="true" ma:fieldsID="b30edad6f9374b7c16796a0d39fe97e7" ns3:_="" ns4:_="">
    <xsd:import namespace="eeb39e84-24be-4a7b-8b3c-b59a6b8eacf8"/>
    <xsd:import namespace="d0284098-ac08-406a-acab-a1c3d66e6436"/>
    <xsd:element name="properties">
      <xsd:complexType>
        <xsd:sequence>
          <xsd:element name="documentManagement">
            <xsd:complexType>
              <xsd:all>
                <xsd:element ref="ns3:MediaServiceMetadata" minOccurs="0"/>
                <xsd:element ref="ns3:MediaServiceFastMetadata" minOccurs="0"/>
                <xsd:element ref="ns3:MediaServiceAutoTags" minOccurs="0"/>
                <xsd:element ref="ns4:SharedWithUsers" minOccurs="0"/>
                <xsd:element ref="ns4:SharedWithDetails" minOccurs="0"/>
                <xsd:element ref="ns4:SharingHintHash" minOccurs="0"/>
                <xsd:element ref="ns3:MediaServiceOCR" minOccurs="0"/>
                <xsd:element ref="ns3:MediaServiceDateTaken"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LengthInSecond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b39e84-24be-4a7b-8b3c-b59a6b8eac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0284098-ac08-406a-acab-a1c3d66e6436" elementFormDefault="qualified">
    <xsd:import namespace="http://schemas.microsoft.com/office/2006/documentManagement/types"/>
    <xsd:import namespace="http://schemas.microsoft.com/office/infopath/2007/PartnerControls"/>
    <xsd:element name="SharedWithUsers" ma:index="11"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Partagé avec détails" ma:internalName="SharedWithDetails" ma:readOnly="true">
      <xsd:simpleType>
        <xsd:restriction base="dms:Note">
          <xsd:maxLength value="255"/>
        </xsd:restriction>
      </xsd:simpleType>
    </xsd:element>
    <xsd:element name="SharingHintHash" ma:index="13" nillable="true" ma:displayName="Partage du hachage d’indicateu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eeb39e84-24be-4a7b-8b3c-b59a6b8eacf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D57CC7-0F3F-4BDB-8031-D89CE9B7A8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b39e84-24be-4a7b-8b3c-b59a6b8eacf8"/>
    <ds:schemaRef ds:uri="d0284098-ac08-406a-acab-a1c3d66e64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A701FD1-57C1-4A50-8F6F-0A4B1620B8FE}">
  <ds:schemaRefs>
    <ds:schemaRef ds:uri="http://purl.org/dc/dcmitype/"/>
    <ds:schemaRef ds:uri="eeb39e84-24be-4a7b-8b3c-b59a6b8eacf8"/>
    <ds:schemaRef ds:uri="http://schemas.microsoft.com/office/2006/metadata/properties"/>
    <ds:schemaRef ds:uri="http://www.w3.org/XML/1998/namespace"/>
    <ds:schemaRef ds:uri="http://schemas.microsoft.com/office/2006/documentManagement/types"/>
    <ds:schemaRef ds:uri="http://purl.org/dc/terms/"/>
    <ds:schemaRef ds:uri="d0284098-ac08-406a-acab-a1c3d66e6436"/>
    <ds:schemaRef ds:uri="http://purl.org/dc/elements/1.1/"/>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553E192C-0335-4C6F-9276-EF75FEC2B4E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8</vt:i4>
      </vt:variant>
      <vt:variant>
        <vt:lpstr>Plages nommées</vt:lpstr>
      </vt:variant>
      <vt:variant>
        <vt:i4>24</vt:i4>
      </vt:variant>
    </vt:vector>
  </HeadingPairs>
  <TitlesOfParts>
    <vt:vector size="32" baseType="lpstr">
      <vt:lpstr>Mode d'emploi</vt:lpstr>
      <vt:lpstr>Données initiales</vt:lpstr>
      <vt:lpstr>CHARGES struct région</vt:lpstr>
      <vt:lpstr>PRODUITS  struct région</vt:lpstr>
      <vt:lpstr>Budget activités analytique</vt:lpstr>
      <vt:lpstr>Note d'accompagnement</vt:lpstr>
      <vt:lpstr>V1 RESULTAT &amp; SLA</vt:lpstr>
      <vt:lpstr>V2 RESULTAT &amp; SLA</vt:lpstr>
      <vt:lpstr>ANAL1</vt:lpstr>
      <vt:lpstr>ANAL10</vt:lpstr>
      <vt:lpstr>ANAL11</vt:lpstr>
      <vt:lpstr>ANAL12</vt:lpstr>
      <vt:lpstr>ANAL13</vt:lpstr>
      <vt:lpstr>ANAL14</vt:lpstr>
      <vt:lpstr>ANAL15</vt:lpstr>
      <vt:lpstr>ANAL16</vt:lpstr>
      <vt:lpstr>ANAL17</vt:lpstr>
      <vt:lpstr>ANAL18</vt:lpstr>
      <vt:lpstr>ANAL19</vt:lpstr>
      <vt:lpstr>ANAL2</vt:lpstr>
      <vt:lpstr>ANAL3</vt:lpstr>
      <vt:lpstr>ANAL4</vt:lpstr>
      <vt:lpstr>ANAL5</vt:lpstr>
      <vt:lpstr>ANAL6</vt:lpstr>
      <vt:lpstr>ANAL7</vt:lpstr>
      <vt:lpstr>ANAL8</vt:lpstr>
      <vt:lpstr>ANAL9</vt:lpstr>
      <vt:lpstr>ANNEE_DU_BUDGET</vt:lpstr>
      <vt:lpstr>NOM_DE_LA_REGION_EEDF</vt:lpstr>
      <vt:lpstr>NOMEEDF</vt:lpstr>
      <vt:lpstr>'Budget activités analytique'!Print_Area_0</vt:lpstr>
      <vt:lpstr>'Budget activités analytique'!Zone_d_impression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DAMIEN QUAEGEBEUR</dc:creator>
  <cp:keywords/>
  <dc:description/>
  <cp:lastModifiedBy>Fred SALVAN</cp:lastModifiedBy>
  <cp:revision>92</cp:revision>
  <cp:lastPrinted>2026-06-12T14:17:27Z</cp:lastPrinted>
  <dcterms:created xsi:type="dcterms:W3CDTF">2017-09-28T13:55:11Z</dcterms:created>
  <dcterms:modified xsi:type="dcterms:W3CDTF">2026-06-12T14:19:33Z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y fmtid="{D5CDD505-2E9C-101B-9397-08002B2CF9AE}" pid="6" name="_TemplateID">
    <vt:lpwstr>TC040223879991</vt:lpwstr>
  </property>
  <property fmtid="{D5CDD505-2E9C-101B-9397-08002B2CF9AE}" pid="7" name="ContentTypeId">
    <vt:lpwstr>0x0101004C085F4ACD68B04481DA6F94BF200908</vt:lpwstr>
  </property>
</Properties>
</file>